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ri\Desktop\"/>
    </mc:Choice>
  </mc:AlternateContent>
  <workbookProtection workbookPassword="CAAF" lockStructure="1"/>
  <bookViews>
    <workbookView xWindow="0" yWindow="0" windowWidth="28800" windowHeight="12180" firstSheet="1" activeTab="1"/>
  </bookViews>
  <sheets>
    <sheet name="登録について" sheetId="1" state="hidden" r:id="rId1"/>
    <sheet name="登録内訳" sheetId="2" r:id="rId2"/>
  </sheets>
  <definedNames>
    <definedName name="_xlnm.Print_Area" localSheetId="0">登録について!$A$1:$N$159</definedName>
    <definedName name="Z_4FC06499_5E04_4BCF_B0A3_57EAA2E14BB9_.wvu.Cols" localSheetId="0" hidden="1">登録について!$O:$Z</definedName>
    <definedName name="Z_4FC06499_5E04_4BCF_B0A3_57EAA2E14BB9_.wvu.Cols" localSheetId="1" hidden="1">登録内訳!$Q:$AI</definedName>
    <definedName name="Z_4FC06499_5E04_4BCF_B0A3_57EAA2E14BB9_.wvu.PrintArea" localSheetId="0" hidden="1">登録について!$A$1:$N$159</definedName>
    <definedName name="Z_4FC06499_5E04_4BCF_B0A3_57EAA2E14BB9_.wvu.Rows" localSheetId="0" hidden="1">登録について!$123:$123</definedName>
  </definedNames>
  <calcPr calcId="152511"/>
  <customWorkbookViews>
    <customWorkbookView name="nori - 個人用ビュー" guid="{4FC06499-5E04-4BCF-B0A3-57EAA2E14BB9}" mergeInterval="0" personalView="1" maximized="1" xWindow="-8" yWindow="-8" windowWidth="1936" windowHeight="1056" activeSheetId="2"/>
  </customWorkbookViews>
</workbook>
</file>

<file path=xl/calcChain.xml><?xml version="1.0" encoding="utf-8"?>
<calcChain xmlns="http://schemas.openxmlformats.org/spreadsheetml/2006/main">
  <c r="J73" i="1" l="1"/>
  <c r="J74" i="1"/>
  <c r="J75" i="1"/>
  <c r="J76" i="1"/>
  <c r="J77" i="1"/>
  <c r="J72" i="1"/>
  <c r="J71" i="1"/>
  <c r="J70" i="1"/>
  <c r="J69" i="1"/>
  <c r="AA27" i="2"/>
  <c r="AB27" i="2"/>
  <c r="AC27" i="2"/>
  <c r="AD27" i="2"/>
  <c r="Z27" i="2"/>
  <c r="AA24" i="2"/>
  <c r="AB24" i="2"/>
  <c r="AC24" i="2"/>
  <c r="AD24" i="2"/>
  <c r="AA25" i="2"/>
  <c r="AB25" i="2"/>
  <c r="AC25" i="2"/>
  <c r="AD25" i="2"/>
  <c r="AA26" i="2"/>
  <c r="AB26" i="2"/>
  <c r="AC26" i="2"/>
  <c r="AD26" i="2"/>
  <c r="AA28" i="2"/>
  <c r="AB28" i="2"/>
  <c r="AC28" i="2"/>
  <c r="AD28" i="2"/>
  <c r="Z28" i="2"/>
  <c r="Z26" i="2"/>
  <c r="Z25" i="2"/>
  <c r="Z24" i="2"/>
  <c r="U27" i="2"/>
  <c r="O133" i="1"/>
  <c r="Y28" i="2"/>
  <c r="U13" i="2"/>
  <c r="U15" i="2" s="1"/>
  <c r="V13" i="2"/>
  <c r="V21" i="2" s="1"/>
  <c r="AE21" i="2" s="1"/>
  <c r="W13" i="2"/>
  <c r="W16" i="2" s="1"/>
  <c r="W21" i="2"/>
  <c r="X13" i="2"/>
  <c r="X19" i="2" s="1"/>
  <c r="X21" i="2"/>
  <c r="Y13" i="2"/>
  <c r="Y14" i="2" s="1"/>
  <c r="Z13" i="2"/>
  <c r="Z21" i="2" s="1"/>
  <c r="AA13" i="2"/>
  <c r="AA16" i="2" s="1"/>
  <c r="AA20" i="2"/>
  <c r="AB13" i="2"/>
  <c r="AB14" i="2" s="1"/>
  <c r="AB22" i="2"/>
  <c r="AC13" i="2"/>
  <c r="AC19" i="2" s="1"/>
  <c r="AD13" i="2"/>
  <c r="AD21" i="2" s="1"/>
  <c r="G9" i="2"/>
  <c r="M10" i="2"/>
  <c r="J10" i="2"/>
  <c r="G10" i="2"/>
  <c r="D10" i="2"/>
  <c r="AB15" i="2" s="1"/>
  <c r="D9" i="2"/>
  <c r="M8" i="2"/>
  <c r="O7" i="2" s="1"/>
  <c r="J8" i="2"/>
  <c r="G8" i="2"/>
  <c r="D8" i="2"/>
  <c r="X28" i="2"/>
  <c r="W28" i="2"/>
  <c r="V28" i="2"/>
  <c r="U28" i="2"/>
  <c r="F47" i="2"/>
  <c r="Y27" i="2"/>
  <c r="X27" i="2"/>
  <c r="W27" i="2"/>
  <c r="V27" i="2"/>
  <c r="A35" i="2"/>
  <c r="Y26" i="2"/>
  <c r="X26" i="2"/>
  <c r="W26" i="2"/>
  <c r="V26" i="2"/>
  <c r="U26" i="2"/>
  <c r="Y25" i="2"/>
  <c r="X25" i="2"/>
  <c r="W25" i="2"/>
  <c r="V25" i="2"/>
  <c r="U25" i="2"/>
  <c r="Y24" i="2"/>
  <c r="X24" i="2"/>
  <c r="W24" i="2"/>
  <c r="V24" i="2"/>
  <c r="U24" i="2"/>
  <c r="E19" i="2"/>
  <c r="E17" i="2"/>
  <c r="E15" i="2"/>
  <c r="J47" i="2"/>
  <c r="H26" i="2"/>
  <c r="G25" i="2"/>
  <c r="X18" i="2"/>
  <c r="X17" i="2"/>
  <c r="X20" i="2"/>
  <c r="X22" i="2"/>
  <c r="X16" i="2"/>
  <c r="AB18" i="2"/>
  <c r="U18" i="2"/>
  <c r="Y15" i="2"/>
  <c r="Y16" i="2"/>
  <c r="U17" i="2"/>
  <c r="Y21" i="2"/>
  <c r="Y18" i="2"/>
  <c r="AC14" i="2"/>
  <c r="AA18" i="2"/>
  <c r="Z14" i="2"/>
  <c r="X14" i="2"/>
  <c r="Z22" i="2"/>
  <c r="AA17" i="2"/>
  <c r="AD17" i="2"/>
  <c r="AD14" i="2"/>
  <c r="AD16" i="2"/>
  <c r="W20" i="2"/>
  <c r="AC22" i="2"/>
  <c r="AC17" i="2"/>
  <c r="AC20" i="2"/>
  <c r="AB16" i="2"/>
  <c r="W22" i="2"/>
  <c r="AC21" i="2"/>
  <c r="AC16" i="2"/>
  <c r="AB17" i="2"/>
  <c r="W17" i="2"/>
  <c r="W18" i="2"/>
  <c r="W19" i="2"/>
  <c r="W14" i="2"/>
  <c r="AB21" i="2"/>
  <c r="W15" i="2"/>
  <c r="AC18" i="2"/>
  <c r="V18" i="2"/>
  <c r="V14" i="2"/>
  <c r="U20" i="2"/>
  <c r="V22" i="2"/>
  <c r="U16" i="2"/>
  <c r="U21" i="2"/>
  <c r="AA14" i="2"/>
  <c r="Y19" i="2"/>
  <c r="V19" i="2"/>
  <c r="AA22" i="2"/>
  <c r="AA21" i="2"/>
  <c r="V17" i="2"/>
  <c r="Y17" i="2"/>
  <c r="AE17" i="2" s="1"/>
  <c r="AA15" i="2"/>
  <c r="AB20" i="2"/>
  <c r="X15" i="2"/>
  <c r="Z17" i="2"/>
  <c r="I24" i="2" l="1"/>
  <c r="F24" i="2" s="1"/>
  <c r="M19" i="2"/>
  <c r="O24" i="2"/>
  <c r="M22" i="2"/>
  <c r="M15" i="2"/>
  <c r="M18" i="2"/>
  <c r="M14" i="2"/>
  <c r="M24" i="2"/>
  <c r="K24" i="2" s="1"/>
  <c r="M23" i="2"/>
  <c r="I15" i="2"/>
  <c r="I19" i="2"/>
  <c r="M21" i="2"/>
  <c r="M17" i="2"/>
  <c r="I17" i="2"/>
  <c r="M20" i="2"/>
  <c r="M16" i="2"/>
  <c r="AC15" i="2"/>
  <c r="Y22" i="2"/>
  <c r="U22" i="2"/>
  <c r="V15" i="2"/>
  <c r="AE15" i="2" s="1"/>
  <c r="AD22" i="2"/>
  <c r="Z20" i="2"/>
  <c r="V16" i="2"/>
  <c r="AD15" i="2"/>
  <c r="AD20" i="2"/>
  <c r="AB19" i="2"/>
  <c r="AA19" i="2"/>
  <c r="U19" i="2"/>
  <c r="AD18" i="2"/>
  <c r="Z19" i="2"/>
  <c r="Y20" i="2"/>
  <c r="Z18" i="2"/>
  <c r="AE18" i="2" s="1"/>
  <c r="Z16" i="2"/>
  <c r="Z15" i="2"/>
  <c r="V20" i="2"/>
  <c r="U14" i="2"/>
  <c r="AE14" i="2" s="1"/>
  <c r="AD19" i="2"/>
  <c r="AE19" i="2" l="1"/>
  <c r="AE22" i="2"/>
  <c r="AE20" i="2"/>
  <c r="AE16" i="2"/>
</calcChain>
</file>

<file path=xl/comments1.xml><?xml version="1.0" encoding="utf-8"?>
<comments xmlns="http://schemas.openxmlformats.org/spreadsheetml/2006/main">
  <authors>
    <author>ThushimaNorikazu</author>
    <author>Norikazu</author>
  </authors>
  <commentList>
    <comment ref="D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D11"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番号は正確に記入してください。
資格のない場合は、</t>
        </r>
        <r>
          <rPr>
            <b/>
            <sz val="12"/>
            <color indexed="10"/>
            <rFont val="ＭＳ Ｐゴシック"/>
            <family val="3"/>
            <charset val="128"/>
          </rPr>
          <t>何も入力しない</t>
        </r>
        <r>
          <rPr>
            <sz val="12"/>
            <color indexed="81"/>
            <rFont val="ＭＳ Ｐゴシック"/>
            <family val="3"/>
            <charset val="128"/>
          </rPr>
          <t>でください。</t>
        </r>
      </text>
    </comment>
    <comment ref="L11"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４種のみの記入になります。監督かコーチが資格を持っていれば問題ありません。番号は正確に記入してください。</t>
        </r>
      </text>
    </comment>
    <comment ref="M23"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必ず、４の表を確認の上、金額があっているかチェックしてください。</t>
        </r>
      </text>
    </comment>
  </commentList>
</comments>
</file>

<file path=xl/sharedStrings.xml><?xml version="1.0" encoding="utf-8"?>
<sst xmlns="http://schemas.openxmlformats.org/spreadsheetml/2006/main" count="387" uniqueCount="246">
  <si>
    <t>２．送    金</t>
    <phoneticPr fontId="2"/>
  </si>
  <si>
    <t>１．登録期日</t>
    <phoneticPr fontId="2"/>
  </si>
  <si>
    <t>第１種（社会人）</t>
    <phoneticPr fontId="2"/>
  </si>
  <si>
    <t>第１種（大学・専門学校）</t>
    <phoneticPr fontId="2"/>
  </si>
  <si>
    <t>☆</t>
    <phoneticPr fontId="2"/>
  </si>
  <si>
    <t>★</t>
    <phoneticPr fontId="2"/>
  </si>
  <si>
    <t>第２種（高  校）</t>
    <phoneticPr fontId="2"/>
  </si>
  <si>
    <t>☆</t>
    <phoneticPr fontId="2"/>
  </si>
  <si>
    <t>第４種（少年団）</t>
    <phoneticPr fontId="2"/>
  </si>
  <si>
    <t>別紙１</t>
    <phoneticPr fontId="2"/>
  </si>
  <si>
    <t>チ　ー　ム　名</t>
  </si>
  <si>
    <t>個人登録費</t>
  </si>
  <si>
    <t>円）</t>
    <rPh sb="0" eb="1">
      <t>エン</t>
    </rPh>
    <phoneticPr fontId="2"/>
  </si>
  <si>
    <t>名）</t>
    <rPh sb="0" eb="1">
      <t>メイ</t>
    </rPh>
    <phoneticPr fontId="2"/>
  </si>
  <si>
    <t>円】</t>
    <rPh sb="0" eb="1">
      <t>エン</t>
    </rPh>
    <phoneticPr fontId="2"/>
  </si>
  <si>
    <t>日</t>
    <rPh sb="0" eb="1">
      <t>ニチ</t>
    </rPh>
    <phoneticPr fontId="2"/>
  </si>
  <si>
    <t>計</t>
    <rPh sb="0" eb="1">
      <t>ケイ</t>
    </rPh>
    <phoneticPr fontId="2"/>
  </si>
  <si>
    <t>種　　別</t>
    <rPh sb="0" eb="1">
      <t>タネ</t>
    </rPh>
    <rPh sb="3" eb="4">
      <t>ベツ</t>
    </rPh>
    <phoneticPr fontId="2"/>
  </si>
  <si>
    <t>旭　川　協　会</t>
  </si>
  <si>
    <t>北 海 道 協 会</t>
  </si>
  <si>
    <t>日  本  協  会</t>
  </si>
  <si>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</si>
  <si>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</si>
  <si>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</si>
  <si>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</si>
  <si>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</si>
  <si>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</si>
  <si>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</si>
  <si>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</si>
  <si>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</si>
  <si>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</si>
  <si>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</si>
  <si>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</si>
  <si>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</si>
  <si>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2"/>
  </si>
  <si>
    <t xml:space="preserve">空白
</t>
    <rPh sb="0" eb="2">
      <t>クウハク</t>
    </rPh>
    <phoneticPr fontId="2"/>
  </si>
  <si>
    <t>記</t>
    <rPh sb="0" eb="1">
      <t>キ</t>
    </rPh>
    <phoneticPr fontId="2"/>
  </si>
  <si>
    <t>チーム代表者　各位</t>
    <phoneticPr fontId="2"/>
  </si>
  <si>
    <t>（１）</t>
    <phoneticPr fontId="2"/>
  </si>
  <si>
    <t>円</t>
    <rPh sb="0" eb="1">
      <t>エン</t>
    </rPh>
    <phoneticPr fontId="2"/>
  </si>
  <si>
    <t xml:space="preserve">空白
行の高さ調整用
</t>
    <rPh sb="0" eb="2">
      <t>クウハク</t>
    </rPh>
    <rPh sb="3" eb="4">
      <t>ギョウ</t>
    </rPh>
    <rPh sb="5" eb="6">
      <t>タカ</t>
    </rPh>
    <rPh sb="7" eb="10">
      <t>チョウセイヨウ</t>
    </rPh>
    <phoneticPr fontId="2"/>
  </si>
  <si>
    <t>（２）</t>
    <phoneticPr fontId="2"/>
  </si>
  <si>
    <t>（３）</t>
    <phoneticPr fontId="2"/>
  </si>
  <si>
    <t>遠　藤　祥　悦</t>
    <rPh sb="0" eb="1">
      <t>エン</t>
    </rPh>
    <rPh sb="2" eb="3">
      <t>フジ</t>
    </rPh>
    <rPh sb="4" eb="5">
      <t>ショウ</t>
    </rPh>
    <rPh sb="6" eb="7">
      <t>エツ</t>
    </rPh>
    <phoneticPr fontId="2"/>
  </si>
  <si>
    <t>則　末　俊　介</t>
    <phoneticPr fontId="2"/>
  </si>
  <si>
    <t>事 務 担 当 者</t>
    <phoneticPr fontId="2"/>
  </si>
  <si>
    <t>ユニフォーム広告掲示申請料</t>
    <rPh sb="6" eb="8">
      <t>コウコク</t>
    </rPh>
    <rPh sb="8" eb="10">
      <t>ケイジ</t>
    </rPh>
    <rPh sb="10" eb="12">
      <t>シンセイ</t>
    </rPh>
    <rPh sb="12" eb="13">
      <t>リョウ</t>
    </rPh>
    <phoneticPr fontId="2"/>
  </si>
  <si>
    <t>1カ所につき</t>
    <rPh sb="2" eb="3">
      <t>ショ</t>
    </rPh>
    <phoneticPr fontId="2"/>
  </si>
  <si>
    <t>一人につき</t>
    <rPh sb="0" eb="2">
      <t>ヒトリ</t>
    </rPh>
    <phoneticPr fontId="2"/>
  </si>
  <si>
    <t>月</t>
    <rPh sb="0" eb="1">
      <t>ゲツ</t>
    </rPh>
    <phoneticPr fontId="2"/>
  </si>
  <si>
    <t>○第１種（社会人・大学・専門学校）</t>
    <rPh sb="1" eb="2">
      <t>ダイ</t>
    </rPh>
    <rPh sb="3" eb="4">
      <t>シュ</t>
    </rPh>
    <rPh sb="5" eb="7">
      <t>シャカイ</t>
    </rPh>
    <rPh sb="7" eb="8">
      <t>ジン</t>
    </rPh>
    <rPh sb="9" eb="11">
      <t>ダイガク</t>
    </rPh>
    <rPh sb="12" eb="14">
      <t>センモン</t>
    </rPh>
    <rPh sb="14" eb="16">
      <t>ガッコウ</t>
    </rPh>
    <phoneticPr fontId="2"/>
  </si>
  <si>
    <t>ＦＡＸ</t>
    <phoneticPr fontId="2"/>
  </si>
  <si>
    <t>ＦＡＸ</t>
    <phoneticPr fontId="2"/>
  </si>
  <si>
    <t>貼る</t>
    <rPh sb="0" eb="1">
      <t>ハ</t>
    </rPh>
    <phoneticPr fontId="2"/>
  </si>
  <si>
    <t>旭川信用金庫  本店  普通</t>
    <phoneticPr fontId="2"/>
  </si>
  <si>
    <t>旭川信用金庫　緑が丘支店　普通</t>
    <rPh sb="0" eb="2">
      <t>アサヒカワ</t>
    </rPh>
    <rPh sb="2" eb="4">
      <t>シンヨウ</t>
    </rPh>
    <rPh sb="4" eb="6">
      <t>キンコ</t>
    </rPh>
    <rPh sb="7" eb="8">
      <t>ミドリ</t>
    </rPh>
    <rPh sb="9" eb="10">
      <t>オカ</t>
    </rPh>
    <rPh sb="10" eb="12">
      <t>シテン</t>
    </rPh>
    <rPh sb="13" eb="15">
      <t>フツウ</t>
    </rPh>
    <phoneticPr fontId="2"/>
  </si>
  <si>
    <t>旭川信用金庫  東旭川支店  普通</t>
    <phoneticPr fontId="2"/>
  </si>
  <si>
    <t>則　末　俊　介</t>
  </si>
  <si>
    <t>宛に</t>
    <rPh sb="0" eb="1">
      <t>アテ</t>
    </rPh>
    <phoneticPr fontId="2"/>
  </si>
  <si>
    <t>で送付します。</t>
    <rPh sb="1" eb="3">
      <t>ソウフ</t>
    </rPh>
    <phoneticPr fontId="2"/>
  </si>
  <si>
    <t>振込領収書を添付の上、ＦＡＸで遠藤宛に送付</t>
    <rPh sb="6" eb="8">
      <t>テンプ</t>
    </rPh>
    <rPh sb="9" eb="10">
      <t>ウエ</t>
    </rPh>
    <rPh sb="15" eb="17">
      <t>エンドウ</t>
    </rPh>
    <rPh sb="17" eb="18">
      <t>アテ</t>
    </rPh>
    <rPh sb="19" eb="21">
      <t>ソウフ</t>
    </rPh>
    <phoneticPr fontId="2"/>
  </si>
  <si>
    <t>旭川地区サッカー協会第３種事業委員会　則末俊介</t>
  </si>
  <si>
    <t>女子</t>
    <phoneticPr fontId="2"/>
  </si>
  <si>
    <t>シニア</t>
    <phoneticPr fontId="2"/>
  </si>
  <si>
    <t>旭川信用金庫　銀座支店　普通</t>
    <rPh sb="0" eb="2">
      <t>アサヒカワ</t>
    </rPh>
    <rPh sb="2" eb="4">
      <t>シンヨウ</t>
    </rPh>
    <rPh sb="4" eb="6">
      <t>キンコ</t>
    </rPh>
    <rPh sb="7" eb="9">
      <t>ギンザ</t>
    </rPh>
    <rPh sb="9" eb="11">
      <t>シテン</t>
    </rPh>
    <rPh sb="12" eb="14">
      <t>フツウ</t>
    </rPh>
    <phoneticPr fontId="2"/>
  </si>
  <si>
    <t>事 務 担 当 者
連　絡　先</t>
    <rPh sb="10" eb="11">
      <t>レン</t>
    </rPh>
    <rPh sb="12" eb="13">
      <t>ラク</t>
    </rPh>
    <rPh sb="14" eb="15">
      <t>サキ</t>
    </rPh>
    <phoneticPr fontId="2"/>
  </si>
  <si>
    <t xml:space="preserve">
 </t>
    <phoneticPr fontId="2"/>
  </si>
  <si>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2"/>
  </si>
  <si>
    <t>旭川地区サッカー協会　</t>
    <phoneticPr fontId="2"/>
  </si>
  <si>
    <t xml:space="preserve">空白
</t>
    <rPh sb="0" eb="2">
      <t>クウハク</t>
    </rPh>
    <phoneticPr fontId="2"/>
  </si>
  <si>
    <t>３．Ｗｅｂ登録上の注意</t>
    <phoneticPr fontId="2"/>
  </si>
  <si>
    <t>○</t>
    <phoneticPr fontId="2"/>
  </si>
  <si>
    <t>登　録　選　手</t>
    <rPh sb="0" eb="1">
      <t>ノボル</t>
    </rPh>
    <rPh sb="2" eb="3">
      <t>ロク</t>
    </rPh>
    <rPh sb="4" eb="5">
      <t>セン</t>
    </rPh>
    <rPh sb="6" eb="7">
      <t>テ</t>
    </rPh>
    <phoneticPr fontId="2"/>
  </si>
  <si>
    <t>監督の指導者登録番号</t>
    <rPh sb="0" eb="2">
      <t>カントク</t>
    </rPh>
    <rPh sb="3" eb="6">
      <t>シドウシャ</t>
    </rPh>
    <rPh sb="6" eb="8">
      <t>トウロク</t>
    </rPh>
    <rPh sb="8" eb="10">
      <t>バンゴウ</t>
    </rPh>
    <phoneticPr fontId="2"/>
  </si>
  <si>
    <t>コーチの指導者登録番号</t>
    <rPh sb="4" eb="7">
      <t>シドウシャ</t>
    </rPh>
    <rPh sb="7" eb="9">
      <t>トウロク</t>
    </rPh>
    <rPh sb="9" eb="11">
      <t>バンゴウ</t>
    </rPh>
    <phoneticPr fontId="2"/>
  </si>
  <si>
    <t>旭川</t>
    <phoneticPr fontId="2"/>
  </si>
  <si>
    <t>団体登録費</t>
  </si>
  <si>
    <t>①（</t>
    <phoneticPr fontId="2"/>
  </si>
  <si>
    <t>旭川</t>
    <phoneticPr fontId="2"/>
  </si>
  <si>
    <t>（</t>
    <phoneticPr fontId="2"/>
  </si>
  <si>
    <t>×</t>
    <phoneticPr fontId="2"/>
  </si>
  <si>
    <t>＝</t>
    <phoneticPr fontId="2"/>
  </si>
  <si>
    <t>②（</t>
    <phoneticPr fontId="2"/>
  </si>
  <si>
    <t>北海道</t>
    <phoneticPr fontId="2"/>
  </si>
  <si>
    <t>③（</t>
    <phoneticPr fontId="2"/>
  </si>
  <si>
    <t>④（</t>
    <phoneticPr fontId="2"/>
  </si>
  <si>
    <t>日　本</t>
    <phoneticPr fontId="2"/>
  </si>
  <si>
    <t>⑤（</t>
    <phoneticPr fontId="2"/>
  </si>
  <si>
    <t>⑥（</t>
    <phoneticPr fontId="2"/>
  </si>
  <si>
    <t>ＪＦＡ購読料</t>
  </si>
  <si>
    <t>⑦（</t>
    <phoneticPr fontId="2"/>
  </si>
  <si>
    <t>監督登録料</t>
  </si>
  <si>
    <t>⑧（</t>
    <phoneticPr fontId="2"/>
  </si>
  <si>
    <t>⑨（</t>
    <phoneticPr fontId="2"/>
  </si>
  <si>
    <t>高校サッカー年鑑代　</t>
  </si>
  <si>
    <t>⑩【</t>
    <phoneticPr fontId="2"/>
  </si>
  <si>
    <t>上記⑩を</t>
    <phoneticPr fontId="2"/>
  </si>
  <si>
    <t>月</t>
    <phoneticPr fontId="2"/>
  </si>
  <si>
    <t>日付で</t>
    <phoneticPr fontId="2"/>
  </si>
  <si>
    <t>に送金しました。</t>
    <phoneticPr fontId="2"/>
  </si>
  <si>
    <t>○第２種（高校・ユース）</t>
    <phoneticPr fontId="2"/>
  </si>
  <si>
    <t>○第４種（少年団）</t>
    <phoneticPr fontId="2"/>
  </si>
  <si>
    <t>○女子（大学）</t>
    <phoneticPr fontId="2"/>
  </si>
  <si>
    <t>○女子（中学生）</t>
    <phoneticPr fontId="2"/>
  </si>
  <si>
    <t>種    別</t>
    <phoneticPr fontId="2"/>
  </si>
  <si>
    <t>×人数</t>
    <phoneticPr fontId="2"/>
  </si>
  <si>
    <t>女子中学</t>
    <phoneticPr fontId="2"/>
  </si>
  <si>
    <t>×人数</t>
    <phoneticPr fontId="2"/>
  </si>
  <si>
    <t>旭川信用金庫  本店  普通  口座番号  0866251</t>
  </si>
  <si>
    <t>　(携帯)　090-5952-5998</t>
    <phoneticPr fontId="2"/>
  </si>
  <si>
    <t>旭川信用金庫  東旭川支店  普通  口座番号  0261361</t>
  </si>
  <si>
    <t>旭川地区サッカー協会第３種事業委員会　則末俊介</t>
    <phoneticPr fontId="2"/>
  </si>
  <si>
    <r>
      <t>調整用</t>
    </r>
    <r>
      <rPr>
        <sz val="10"/>
        <rFont val="HG丸ｺﾞｼｯｸM-PRO"/>
        <family val="3"/>
        <charset val="128"/>
      </rPr>
      <t xml:space="preserve">
</t>
    </r>
    <r>
      <rPr>
        <sz val="12"/>
        <rFont val="HG丸ｺﾞｼｯｸM-PRO"/>
        <family val="3"/>
        <charset val="128"/>
      </rPr>
      <t>　</t>
    </r>
    <rPh sb="0" eb="3">
      <t>チョウセイヨウ</t>
    </rPh>
    <phoneticPr fontId="2"/>
  </si>
  <si>
    <t>※登録手続き及び事務連絡以外には使用しないことを徹底し､厳正なる管理のもとに保管いたします。</t>
    <phoneticPr fontId="2"/>
  </si>
  <si>
    <t>○女子（高校生）</t>
    <phoneticPr fontId="2"/>
  </si>
  <si>
    <t>　　会長　  太　田　英　司</t>
    <rPh sb="7" eb="8">
      <t>フトシ</t>
    </rPh>
    <rPh sb="9" eb="10">
      <t>タ</t>
    </rPh>
    <rPh sb="11" eb="12">
      <t>エイ</t>
    </rPh>
    <rPh sb="13" eb="14">
      <t>ツカサ</t>
    </rPh>
    <phoneticPr fontId="2"/>
  </si>
  <si>
    <t>旭川信用金庫　緑が丘支店　普通　口座番号　0366290</t>
    <phoneticPr fontId="2"/>
  </si>
  <si>
    <t>旭川地区サッカー協会　２種委員会　代表　遠藤祥悦</t>
    <rPh sb="20" eb="22">
      <t>エンドウ</t>
    </rPh>
    <rPh sb="22" eb="23">
      <t>ショウ</t>
    </rPh>
    <rPh sb="23" eb="24">
      <t>エツ</t>
    </rPh>
    <phoneticPr fontId="2"/>
  </si>
  <si>
    <t>旭川地区サッカー協会 ２種委員会 代表 遠藤祥悦</t>
    <phoneticPr fontId="2"/>
  </si>
  <si>
    <t>メールで則末宛に送付（振込領収書の貼り付けの必要なし）</t>
    <rPh sb="4" eb="5">
      <t>ノリ</t>
    </rPh>
    <rPh sb="5" eb="6">
      <t>スエ</t>
    </rPh>
    <rPh sb="6" eb="7">
      <t>アテ</t>
    </rPh>
    <rPh sb="8" eb="10">
      <t>ソウフ</t>
    </rPh>
    <rPh sb="11" eb="13">
      <t>フリコミ</t>
    </rPh>
    <rPh sb="13" eb="16">
      <t>リョウシュウショ</t>
    </rPh>
    <rPh sb="17" eb="18">
      <t>ハ</t>
    </rPh>
    <rPh sb="19" eb="20">
      <t>ツ</t>
    </rPh>
    <rPh sb="22" eb="24">
      <t>ヒツヨウ</t>
    </rPh>
    <phoneticPr fontId="2"/>
  </si>
  <si>
    <t>メール</t>
    <phoneticPr fontId="2"/>
  </si>
  <si>
    <t>　(Tel)　0166-82-2590　東川高等学校内　　</t>
    <rPh sb="20" eb="22">
      <t>ヒガシカワ</t>
    </rPh>
    <rPh sb="22" eb="24">
      <t>コウトウ</t>
    </rPh>
    <phoneticPr fontId="2"/>
  </si>
  <si>
    <t>(Mail)afa-office@wind.ocn.ne.jp</t>
    <phoneticPr fontId="2"/>
  </si>
  <si>
    <r>
      <rPr>
        <sz val="12"/>
        <rFont val="ＭＳ ゴシック"/>
        <family val="3"/>
        <charset val="128"/>
      </rPr>
      <t xml:space="preserve">(送付先) </t>
    </r>
    <r>
      <rPr>
        <sz val="12"/>
        <rFont val="HG丸ｺﾞｼｯｸM-PRO"/>
        <family val="3"/>
        <charset val="128"/>
      </rPr>
      <t>〒070-0901 旭川市花咲町5丁目 旭川市総合体育館内</t>
    </r>
    <rPh sb="1" eb="4">
      <t>ソウフサキ</t>
    </rPh>
    <rPh sb="16" eb="19">
      <t>アサヒカワシ</t>
    </rPh>
    <rPh sb="19" eb="22">
      <t>ハナサキチョウ</t>
    </rPh>
    <rPh sb="23" eb="25">
      <t>チョウメ</t>
    </rPh>
    <rPh sb="26" eb="29">
      <t>アサヒカワシ</t>
    </rPh>
    <rPh sb="29" eb="31">
      <t>ソウゴウ</t>
    </rPh>
    <rPh sb="31" eb="34">
      <t>タイイクカン</t>
    </rPh>
    <rPh sb="34" eb="35">
      <t>ナイ</t>
    </rPh>
    <phoneticPr fontId="2"/>
  </si>
  <si>
    <t>　(Fax)　0166-82-2534　東川高等学校内</t>
    <rPh sb="20" eb="22">
      <t>ヒガシカワ</t>
    </rPh>
    <rPh sb="22" eb="24">
      <t>コウトウ</t>
    </rPh>
    <rPh sb="24" eb="26">
      <t>ガッコウ</t>
    </rPh>
    <phoneticPr fontId="2"/>
  </si>
  <si>
    <t>メールで事務局 大淵宛に送付</t>
    <rPh sb="4" eb="6">
      <t>ジム</t>
    </rPh>
    <rPh sb="6" eb="7">
      <t>キョク</t>
    </rPh>
    <rPh sb="8" eb="10">
      <t>オオフチ</t>
    </rPh>
    <rPh sb="10" eb="11">
      <t>アテ</t>
    </rPh>
    <rPh sb="12" eb="14">
      <t>ソウフ</t>
    </rPh>
    <phoneticPr fontId="2"/>
  </si>
  <si>
    <t>メール</t>
  </si>
  <si>
    <t>４．第４種チームの指導者ライセンス義務化について</t>
    <phoneticPr fontId="2"/>
  </si>
  <si>
    <t>５．大会参加申し込みに関する注意事項</t>
    <rPh sb="2" eb="4">
      <t>タイカイ</t>
    </rPh>
    <rPh sb="4" eb="6">
      <t>サンカ</t>
    </rPh>
    <rPh sb="6" eb="7">
      <t>モウ</t>
    </rPh>
    <rPh sb="8" eb="9">
      <t>コ</t>
    </rPh>
    <rPh sb="11" eb="12">
      <t>カン</t>
    </rPh>
    <rPh sb="14" eb="16">
      <t>チュウイ</t>
    </rPh>
    <rPh sb="16" eb="18">
      <t>ジコウ</t>
    </rPh>
    <phoneticPr fontId="2"/>
  </si>
  <si>
    <t>旭川地区サッカー協会事務局 大淵</t>
    <rPh sb="0" eb="4">
      <t>アサヒカワチク</t>
    </rPh>
    <rPh sb="8" eb="10">
      <t>キョウカイ</t>
    </rPh>
    <rPh sb="10" eb="13">
      <t>ジムキョク</t>
    </rPh>
    <rPh sb="14" eb="15">
      <t>ダイ</t>
    </rPh>
    <rPh sb="15" eb="16">
      <t>フチ</t>
    </rPh>
    <phoneticPr fontId="2"/>
  </si>
  <si>
    <t>メールで事務局 大淵宛に送付（振込領収書の貼り付けの必要なし）</t>
    <rPh sb="4" eb="6">
      <t>ジム</t>
    </rPh>
    <rPh sb="6" eb="7">
      <t>キョク</t>
    </rPh>
    <rPh sb="8" eb="10">
      <t>オオフチ</t>
    </rPh>
    <rPh sb="10" eb="11">
      <t>アテ</t>
    </rPh>
    <rPh sb="12" eb="14">
      <t>ソウフ</t>
    </rPh>
    <phoneticPr fontId="2"/>
  </si>
  <si>
    <t>旭川信用金庫　銀座支店　普通　口座番号　0459411</t>
    <phoneticPr fontId="2"/>
  </si>
  <si>
    <t>メール</t>
    <phoneticPr fontId="2"/>
  </si>
  <si>
    <t>旭川地区サッカー協会事務局 大淵</t>
    <phoneticPr fontId="2"/>
  </si>
  <si>
    <t>旭川地区サッカー協会種別登録担当者名（☆）及び登録金納入先（★）</t>
    <rPh sb="12" eb="14">
      <t>トウロク</t>
    </rPh>
    <rPh sb="14" eb="17">
      <t>タントウシャ</t>
    </rPh>
    <phoneticPr fontId="2"/>
  </si>
  <si>
    <r>
      <t>　(Mail)　</t>
    </r>
    <r>
      <rPr>
        <sz val="12"/>
        <rFont val="ＭＳ ゴシック"/>
        <family val="3"/>
        <charset val="128"/>
      </rPr>
      <t>afa-office@wind.ocn.ne.jp</t>
    </r>
    <phoneticPr fontId="2"/>
  </si>
  <si>
    <t>(Fax)0166-51-0122</t>
    <phoneticPr fontId="2"/>
  </si>
  <si>
    <t>　(Fax)　0166-51-0122</t>
    <phoneticPr fontId="2"/>
  </si>
  <si>
    <t>地区協会事務局 大淵</t>
    <rPh sb="0" eb="2">
      <t>チク</t>
    </rPh>
    <phoneticPr fontId="2"/>
  </si>
  <si>
    <t>（３）</t>
    <phoneticPr fontId="2"/>
  </si>
  <si>
    <t>（４）</t>
    <phoneticPr fontId="2"/>
  </si>
  <si>
    <t>６．サッカーチームの送付金額</t>
    <phoneticPr fontId="2"/>
  </si>
  <si>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2"/>
  </si>
  <si>
    <t>○シニア</t>
    <phoneticPr fontId="2"/>
  </si>
  <si>
    <t>空白
調整用
行
行
行</t>
    <rPh sb="0" eb="2">
      <t>クウハク</t>
    </rPh>
    <rPh sb="3" eb="6">
      <t>チョウセイヨウ</t>
    </rPh>
    <phoneticPr fontId="2"/>
  </si>
  <si>
    <t>移籍申請</t>
    <rPh sb="0" eb="2">
      <t>イセキ</t>
    </rPh>
    <rPh sb="2" eb="4">
      <t>シンセイ</t>
    </rPh>
    <phoneticPr fontId="2"/>
  </si>
  <si>
    <t>○第３種（中学・ユース）</t>
    <phoneticPr fontId="2"/>
  </si>
  <si>
    <t>○女子（一般）</t>
    <phoneticPr fontId="2"/>
  </si>
  <si>
    <t>第３種(中学校・ユース)</t>
    <phoneticPr fontId="2"/>
  </si>
  <si>
    <t>地区協会 サッカーチーム登録料振込内訳</t>
    <rPh sb="0" eb="2">
      <t>チク</t>
    </rPh>
    <rPh sb="2" eb="4">
      <t>キョウカイ</t>
    </rPh>
    <rPh sb="12" eb="15">
      <t>トウロクリョウ</t>
    </rPh>
    <rPh sb="15" eb="17">
      <t>フリコミ</t>
    </rPh>
    <rPh sb="17" eb="19">
      <t>ウチワケ</t>
    </rPh>
    <phoneticPr fontId="2"/>
  </si>
  <si>
    <t>その他</t>
    <rPh sb="2" eb="3">
      <t>タ</t>
    </rPh>
    <phoneticPr fontId="2"/>
  </si>
  <si>
    <t>女子一般</t>
    <phoneticPr fontId="2"/>
  </si>
  <si>
    <t>７．フットサルチームの送付金額</t>
    <phoneticPr fontId="2"/>
  </si>
  <si>
    <t>ﾌｯﾄｻﾙ１種</t>
    <phoneticPr fontId="2"/>
  </si>
  <si>
    <t>×人数</t>
    <phoneticPr fontId="2"/>
  </si>
  <si>
    <t>ﾌｯﾄｻﾙ２種</t>
    <phoneticPr fontId="2"/>
  </si>
  <si>
    <t>ﾌｯﾄｻﾙ３種</t>
    <phoneticPr fontId="2"/>
  </si>
  <si>
    <t>ﾌｯﾄｻﾙ４種</t>
    <phoneticPr fontId="2"/>
  </si>
  <si>
    <t>種    別</t>
    <phoneticPr fontId="2"/>
  </si>
  <si>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2"/>
  </si>
  <si>
    <r>
      <t xml:space="preserve">空白
</t>
    </r>
    <r>
      <rPr>
        <sz val="9"/>
        <rFont val="HG丸ｺﾞｼｯｸM-PRO"/>
        <family val="3"/>
        <charset val="128"/>
      </rPr>
      <t xml:space="preserve">調整用
</t>
    </r>
    <rPh sb="0" eb="2">
      <t>クウハク</t>
    </rPh>
    <rPh sb="3" eb="6">
      <t>チョウセイヨウ</t>
    </rPh>
    <phoneticPr fontId="2"/>
  </si>
  <si>
    <t>空白
調整用</t>
    <rPh sb="0" eb="2">
      <t>クウハク</t>
    </rPh>
    <rPh sb="3" eb="6">
      <t>チョウセイヨウ</t>
    </rPh>
    <phoneticPr fontId="2"/>
  </si>
  <si>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2"/>
  </si>
  <si>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</si>
  <si>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</si>
  <si>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2"/>
  </si>
  <si>
    <r>
      <t>※Ｗｅｂ登録と振込完了から，ＪＦＡに承認（最終的な登録完了）までには，</t>
    </r>
    <r>
      <rPr>
        <b/>
        <u/>
        <sz val="11"/>
        <color indexed="10"/>
        <rFont val="HG丸ｺﾞｼｯｸM-PRO"/>
        <family val="3"/>
        <charset val="128"/>
      </rPr>
      <t>７日程度</t>
    </r>
    <r>
      <rPr>
        <sz val="11"/>
        <rFont val="HG丸ｺﾞｼｯｸM-PRO"/>
        <family val="3"/>
        <charset val="128"/>
      </rPr>
      <t>の期間（土，日，祝日を含まない）が必要です。</t>
    </r>
    <rPh sb="9" eb="11">
      <t>カンリョウ</t>
    </rPh>
    <rPh sb="18" eb="20">
      <t>ショウニン</t>
    </rPh>
    <rPh sb="21" eb="24">
      <t>サイシュウテキ</t>
    </rPh>
    <rPh sb="25" eb="27">
      <t>トウロク</t>
    </rPh>
    <rPh sb="27" eb="29">
      <t>カンリョウ</t>
    </rPh>
    <rPh sb="36" eb="37">
      <t>ニチ</t>
    </rPh>
    <rPh sb="37" eb="39">
      <t>テイド</t>
    </rPh>
    <rPh sb="40" eb="42">
      <t>キカン</t>
    </rPh>
    <rPh sb="43" eb="44">
      <t>ツチ</t>
    </rPh>
    <rPh sb="45" eb="46">
      <t>ヒ</t>
    </rPh>
    <rPh sb="47" eb="49">
      <t>シュクジツ</t>
    </rPh>
    <rPh sb="50" eb="51">
      <t>フク</t>
    </rPh>
    <rPh sb="56" eb="58">
      <t>ヒツヨウ</t>
    </rPh>
    <phoneticPr fontId="2"/>
  </si>
  <si>
    <t>　※振込ミスのため，チームに連絡を取りたいが確認ができず登録が却下されるケースがあります。この場合，返金ができません。</t>
    <phoneticPr fontId="2"/>
  </si>
  <si>
    <t>　追加(新規)選手は，以前の登録の有無を検索して登録することになります。２重に選手番号を取得すると登録に支障が出る場合があります。</t>
    <rPh sb="1" eb="3">
      <t>ツイカ</t>
    </rPh>
    <rPh sb="4" eb="6">
      <t>シンキ</t>
    </rPh>
    <rPh sb="7" eb="9">
      <t>センシュ</t>
    </rPh>
    <rPh sb="11" eb="13">
      <t>イゼン</t>
    </rPh>
    <rPh sb="14" eb="16">
      <t>トウロク</t>
    </rPh>
    <rPh sb="17" eb="19">
      <t>ウム</t>
    </rPh>
    <rPh sb="20" eb="22">
      <t>ケンサク</t>
    </rPh>
    <rPh sb="24" eb="26">
      <t>トウロク</t>
    </rPh>
    <rPh sb="37" eb="38">
      <t>ジュウ</t>
    </rPh>
    <rPh sb="39" eb="41">
      <t>センシュ</t>
    </rPh>
    <rPh sb="41" eb="43">
      <t>バンゴウ</t>
    </rPh>
    <rPh sb="44" eb="46">
      <t>シュトク</t>
    </rPh>
    <rPh sb="49" eb="51">
      <t>トウロク</t>
    </rPh>
    <rPh sb="52" eb="54">
      <t>シショウ</t>
    </rPh>
    <rPh sb="55" eb="56">
      <t>デ</t>
    </rPh>
    <rPh sb="57" eb="59">
      <t>バアイ</t>
    </rPh>
    <phoneticPr fontId="2"/>
  </si>
  <si>
    <t>　第４種チームは，監督またはコーチのいずれかが指導者資格を有していることが義務付けられています。</t>
    <phoneticPr fontId="2"/>
  </si>
  <si>
    <t>　指導者登録している監督は，必ず「指導者登録番号」を入力してください。</t>
    <phoneticPr fontId="2"/>
  </si>
  <si>
    <t>　監督が指導者資格を持っていない場合は，資格を持っている方をコーチとして登録して下さい。
その際，コーチ欄（４種のみ）に必ず「指導者登録番号」を入力してください。</t>
    <phoneticPr fontId="2"/>
  </si>
  <si>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2"/>
  </si>
  <si>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2"/>
  </si>
  <si>
    <r>
      <t xml:space="preserve">調整用
</t>
    </r>
    <r>
      <rPr>
        <sz val="8"/>
        <rFont val="HG丸ｺﾞｼｯｸM-PRO"/>
        <family val="3"/>
        <charset val="128"/>
      </rPr>
      <t xml:space="preserve">行
</t>
    </r>
    <rPh sb="0" eb="3">
      <t>チョウセイヨウ</t>
    </rPh>
    <rPh sb="4" eb="5">
      <t>ギョウ</t>
    </rPh>
    <phoneticPr fontId="2"/>
  </si>
  <si>
    <r>
      <t xml:space="preserve">空白
行
行
行
行
行
</t>
    </r>
    <r>
      <rPr>
        <sz val="6"/>
        <rFont val="HG丸ｺﾞｼｯｸM-PRO"/>
        <family val="3"/>
        <charset val="128"/>
      </rPr>
      <t xml:space="preserve"> 行
</t>
    </r>
    <rPh sb="0" eb="2">
      <t>クウハク</t>
    </rPh>
    <phoneticPr fontId="2"/>
  </si>
  <si>
    <t>田　中　雅　城</t>
    <rPh sb="0" eb="1">
      <t>タ</t>
    </rPh>
    <rPh sb="2" eb="3">
      <t>ナカ</t>
    </rPh>
    <rPh sb="4" eb="5">
      <t>マサ</t>
    </rPh>
    <rPh sb="6" eb="7">
      <t>シロ</t>
    </rPh>
    <phoneticPr fontId="2"/>
  </si>
  <si>
    <t>　(Fax)　0166-65-1821　旭川市立緑が丘小学校内</t>
    <rPh sb="20" eb="22">
      <t>アサヒカワ</t>
    </rPh>
    <rPh sb="22" eb="24">
      <t>シリツ</t>
    </rPh>
    <rPh sb="24" eb="25">
      <t>ミドリ</t>
    </rPh>
    <rPh sb="26" eb="27">
      <t>オカ</t>
    </rPh>
    <rPh sb="27" eb="30">
      <t>ショウガッコウ</t>
    </rPh>
    <rPh sb="30" eb="31">
      <t>ナイ</t>
    </rPh>
    <phoneticPr fontId="2"/>
  </si>
  <si>
    <t>　(Tel)　0166-65-6369　旭川市立緑が丘小学校内　　</t>
    <rPh sb="24" eb="25">
      <t>ミドリ</t>
    </rPh>
    <rPh sb="26" eb="27">
      <t>オカ</t>
    </rPh>
    <rPh sb="27" eb="30">
      <t>ショウガッコウ</t>
    </rPh>
    <phoneticPr fontId="2"/>
  </si>
  <si>
    <t>振込領収書を添付の上、ＦＡＸで田中宛に送付</t>
    <rPh sb="6" eb="8">
      <t>テンプ</t>
    </rPh>
    <rPh sb="9" eb="10">
      <t>ウエ</t>
    </rPh>
    <rPh sb="15" eb="17">
      <t>タナカ</t>
    </rPh>
    <rPh sb="17" eb="18">
      <t>アテ</t>
    </rPh>
    <rPh sb="19" eb="21">
      <t>ソウフ</t>
    </rPh>
    <phoneticPr fontId="2"/>
  </si>
  <si>
    <t>旭川信用金庫　緑が丘支店　普通　口座番号　0431277</t>
    <rPh sb="0" eb="2">
      <t>アサヒカワ</t>
    </rPh>
    <rPh sb="2" eb="4">
      <t>シンヨウ</t>
    </rPh>
    <rPh sb="4" eb="6">
      <t>キンコ</t>
    </rPh>
    <rPh sb="7" eb="8">
      <t>ミドリ</t>
    </rPh>
    <rPh sb="9" eb="10">
      <t>オカ</t>
    </rPh>
    <rPh sb="10" eb="12">
      <t>シテン</t>
    </rPh>
    <rPh sb="13" eb="15">
      <t>フツウ</t>
    </rPh>
    <rPh sb="16" eb="18">
      <t>コウザ</t>
    </rPh>
    <rPh sb="18" eb="20">
      <t>バンゴウ</t>
    </rPh>
    <phoneticPr fontId="2"/>
  </si>
  <si>
    <t>旭川サッカー協会 4種登録口 代表 田中雅城</t>
    <rPh sb="0" eb="2">
      <t>アサヒカワ</t>
    </rPh>
    <rPh sb="6" eb="8">
      <t>キョウカイ</t>
    </rPh>
    <rPh sb="10" eb="11">
      <t>シュ</t>
    </rPh>
    <rPh sb="11" eb="13">
      <t>トウロク</t>
    </rPh>
    <rPh sb="13" eb="14">
      <t>グチ</t>
    </rPh>
    <rPh sb="15" eb="17">
      <t>ダイヒョウ</t>
    </rPh>
    <rPh sb="18" eb="20">
      <t>タナカ</t>
    </rPh>
    <rPh sb="20" eb="21">
      <t>マサ</t>
    </rPh>
    <rPh sb="21" eb="22">
      <t>キ</t>
    </rPh>
    <phoneticPr fontId="2"/>
  </si>
  <si>
    <t>旭川サッカー協会 4種登録口 代表 田中雅城</t>
    <rPh sb="0" eb="2">
      <t>アサヒカワ</t>
    </rPh>
    <rPh sb="6" eb="8">
      <t>キョウカイ</t>
    </rPh>
    <rPh sb="10" eb="11">
      <t>シュ</t>
    </rPh>
    <rPh sb="11" eb="13">
      <t>トウロク</t>
    </rPh>
    <rPh sb="13" eb="14">
      <t>グチ</t>
    </rPh>
    <rPh sb="15" eb="17">
      <t>ダイヒョウ</t>
    </rPh>
    <rPh sb="18" eb="20">
      <t>タナカ</t>
    </rPh>
    <rPh sb="20" eb="22">
      <t>マサキ</t>
    </rPh>
    <phoneticPr fontId="2"/>
  </si>
  <si>
    <t>　年度切替にあたって，登録担当者を複数名体制にして下さい。１名体制で，その方が移動等で不在となり，チーム関連の申請ができなくなった，というケースが非常に多く報告されています。</t>
    <rPh sb="1" eb="3">
      <t>ネンド</t>
    </rPh>
    <rPh sb="3" eb="5">
      <t>キリカエ</t>
    </rPh>
    <rPh sb="11" eb="13">
      <t>トウロク</t>
    </rPh>
    <rPh sb="13" eb="16">
      <t>タントウシャ</t>
    </rPh>
    <rPh sb="17" eb="20">
      <t>フクスウメイ</t>
    </rPh>
    <rPh sb="20" eb="22">
      <t>タイセイ</t>
    </rPh>
    <rPh sb="25" eb="26">
      <t>クダ</t>
    </rPh>
    <rPh sb="30" eb="31">
      <t>メイ</t>
    </rPh>
    <rPh sb="31" eb="33">
      <t>タイセイ</t>
    </rPh>
    <rPh sb="37" eb="38">
      <t>ホウ</t>
    </rPh>
    <rPh sb="39" eb="41">
      <t>イドウ</t>
    </rPh>
    <rPh sb="41" eb="42">
      <t>トウ</t>
    </rPh>
    <rPh sb="43" eb="45">
      <t>フザイ</t>
    </rPh>
    <rPh sb="52" eb="54">
      <t>カンレン</t>
    </rPh>
    <rPh sb="55" eb="57">
      <t>シンセイ</t>
    </rPh>
    <rPh sb="73" eb="75">
      <t>ヒジョウ</t>
    </rPh>
    <rPh sb="76" eb="77">
      <t>オオ</t>
    </rPh>
    <rPh sb="78" eb="80">
      <t>ホウコク</t>
    </rPh>
    <phoneticPr fontId="2"/>
  </si>
  <si>
    <t>調整用</t>
    <rPh sb="0" eb="3">
      <t>チョウセイヨウ</t>
    </rPh>
    <phoneticPr fontId="2"/>
  </si>
  <si>
    <r>
      <t>調整用</t>
    </r>
    <r>
      <rPr>
        <sz val="12"/>
        <rFont val="HG丸ｺﾞｼｯｸM-PRO"/>
        <family val="3"/>
        <charset val="128"/>
      </rPr>
      <t>　</t>
    </r>
    <rPh sb="0" eb="3">
      <t>チョウセイヨウ</t>
    </rPh>
    <phoneticPr fontId="2"/>
  </si>
  <si>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 xml:space="preserve">を送金してください。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phoneticPr fontId="2"/>
  </si>
  <si>
    <r>
      <t>遠　藤　祥　悦　</t>
    </r>
    <r>
      <rPr>
        <sz val="10"/>
        <rFont val="HG丸ｺﾞｼｯｸM-PRO"/>
        <family val="3"/>
        <charset val="128"/>
      </rPr>
      <t>(えんどう しょういち)</t>
    </r>
    <rPh sb="0" eb="1">
      <t>エン</t>
    </rPh>
    <rPh sb="2" eb="3">
      <t>フジ</t>
    </rPh>
    <rPh sb="4" eb="5">
      <t>ショウ</t>
    </rPh>
    <rPh sb="6" eb="7">
      <t>エツ</t>
    </rPh>
    <phoneticPr fontId="2"/>
  </si>
  <si>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2"/>
  </si>
  <si>
    <t>８．その他の申請</t>
    <rPh sb="4" eb="5">
      <t>タ</t>
    </rPh>
    <rPh sb="6" eb="8">
      <t>シンセイ</t>
    </rPh>
    <phoneticPr fontId="2"/>
  </si>
  <si>
    <t>Ｗｅｂ申請　→　申請料をＡＦＡに納付　→　サッカーチーム用申請依頼書をＡＦＡに送付</t>
    <rPh sb="8" eb="10">
      <t>シンセイ</t>
    </rPh>
    <rPh sb="10" eb="11">
      <t>リョウ</t>
    </rPh>
    <rPh sb="16" eb="18">
      <t>ノウフ</t>
    </rPh>
    <phoneticPr fontId="2"/>
  </si>
  <si>
    <t>　KICK OFF入力を行ったが，登録の必要がなくなった場合は，ＡＦＡへ申請依頼書を提出します。</t>
    <rPh sb="9" eb="11">
      <t>ニュウリョク</t>
    </rPh>
    <rPh sb="12" eb="13">
      <t>オコナ</t>
    </rPh>
    <rPh sb="17" eb="19">
      <t>トウロク</t>
    </rPh>
    <rPh sb="20" eb="22">
      <t>ヒツヨウ</t>
    </rPh>
    <rPh sb="28" eb="30">
      <t>バアイ</t>
    </rPh>
    <rPh sb="36" eb="38">
      <t>シンセイ</t>
    </rPh>
    <rPh sb="38" eb="41">
      <t>イライショ</t>
    </rPh>
    <rPh sb="42" eb="44">
      <t>テイシュツ</t>
    </rPh>
    <phoneticPr fontId="2"/>
  </si>
  <si>
    <t>　追加登録・選手抹消・チーム情報変更等の手続きにおいても，ＡＦＡへ申請依頼書を提出します。</t>
    <rPh sb="1" eb="3">
      <t>ツイカ</t>
    </rPh>
    <rPh sb="3" eb="5">
      <t>トウロク</t>
    </rPh>
    <rPh sb="6" eb="8">
      <t>センシュ</t>
    </rPh>
    <rPh sb="8" eb="10">
      <t>マッショウ</t>
    </rPh>
    <rPh sb="14" eb="16">
      <t>ジョウホウ</t>
    </rPh>
    <rPh sb="16" eb="18">
      <t>ヘンコウ</t>
    </rPh>
    <rPh sb="18" eb="19">
      <t>トウ</t>
    </rPh>
    <rPh sb="20" eb="22">
      <t>テツヅ</t>
    </rPh>
    <rPh sb="33" eb="35">
      <t>シンセイ</t>
    </rPh>
    <rPh sb="35" eb="38">
      <t>イライショ</t>
    </rPh>
    <rPh sb="39" eb="41">
      <t>テイシュツ</t>
    </rPh>
    <phoneticPr fontId="2"/>
  </si>
  <si>
    <r>
      <t>追加登録　　</t>
    </r>
    <r>
      <rPr>
        <sz val="10"/>
        <rFont val="HG丸ｺﾞｼｯｸM-PRO"/>
        <family val="3"/>
        <charset val="128"/>
      </rPr>
      <t>　</t>
    </r>
    <rPh sb="0" eb="2">
      <t>ツイカ</t>
    </rPh>
    <rPh sb="2" eb="4">
      <t>トウロク</t>
    </rPh>
    <phoneticPr fontId="2"/>
  </si>
  <si>
    <t>Web申請　→　個人登録料をAFAに納入　→　ｻｯｶｰﾁｰﾑ用申請依頼書をAFAに送付</t>
    <rPh sb="8" eb="10">
      <t>コジン</t>
    </rPh>
    <rPh sb="10" eb="13">
      <t>トウロクリョウ</t>
    </rPh>
    <rPh sb="18" eb="20">
      <t>ノウニュウ</t>
    </rPh>
    <phoneticPr fontId="2"/>
  </si>
  <si>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2"/>
  </si>
  <si>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2"/>
  </si>
  <si>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2"/>
  </si>
  <si>
    <t>申請書(3-1または3-2)をAFAに提出 → 申請料をAFAに納付 → 申請依頼書をAFAに送付</t>
    <rPh sb="37" eb="39">
      <t>シンセイ</t>
    </rPh>
    <rPh sb="39" eb="42">
      <t>イライショ</t>
    </rPh>
    <rPh sb="47" eb="49">
      <t>ソウフ</t>
    </rPh>
    <phoneticPr fontId="2"/>
  </si>
  <si>
    <t>Ｗｅｂ申請　→　申請料をＡＦＡに納付　→　申請依頼書をＡＦＡに送付</t>
    <rPh sb="8" eb="10">
      <t>シンセイ</t>
    </rPh>
    <rPh sb="10" eb="11">
      <t>リョウ</t>
    </rPh>
    <rPh sb="16" eb="18">
      <t>ノウフ</t>
    </rPh>
    <phoneticPr fontId="2"/>
  </si>
  <si>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2"/>
  </si>
  <si>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2"/>
  </si>
  <si>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2"/>
  </si>
  <si>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Ｗｅｂ上で作業し，旭川地区サッカー協会へ申請料を納付，申請依頼書を送付することになっています。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68">
      <t>リョウ</t>
    </rPh>
    <rPh sb="69" eb="71">
      <t>ノウフ</t>
    </rPh>
    <rPh sb="72" eb="74">
      <t>シンセイ</t>
    </rPh>
    <rPh sb="74" eb="77">
      <t>イライショ</t>
    </rPh>
    <rPh sb="78" eb="80">
      <t>ソウフ</t>
    </rPh>
    <phoneticPr fontId="2"/>
  </si>
  <si>
    <t>5月1日より，受付開始(期日厳守)</t>
    <rPh sb="12" eb="14">
      <t>キジツ</t>
    </rPh>
    <rPh sb="14" eb="16">
      <t>ゲンシュ</t>
    </rPh>
    <phoneticPr fontId="2"/>
  </si>
  <si>
    <r>
      <t>個人登録料と同等額がかかります。</t>
    </r>
    <r>
      <rPr>
        <sz val="10"/>
        <rFont val="HG丸ｺﾞｼｯｸM-PRO"/>
        <family val="3"/>
        <charset val="128"/>
      </rPr>
      <t>5月1日より，受付開始(期日厳守)</t>
    </r>
    <phoneticPr fontId="2"/>
  </si>
  <si>
    <t>5月1日より,受付開始　　Web申請→申請依頼書をAFAに送付</t>
    <phoneticPr fontId="2"/>
  </si>
  <si>
    <t>★高校･高専(高校年鑑+ﾃｸﾆｶﾙﾚﾎﾟｰﾄ)　★３種事業委員会運営費</t>
    <rPh sb="4" eb="6">
      <t>コウセン</t>
    </rPh>
    <rPh sb="7" eb="9">
      <t>コウコウ</t>
    </rPh>
    <rPh sb="26" eb="27">
      <t>シュ</t>
    </rPh>
    <rPh sb="27" eb="29">
      <t>ジギョウ</t>
    </rPh>
    <rPh sb="29" eb="32">
      <t>イインカイ</t>
    </rPh>
    <rPh sb="32" eb="34">
      <t>ウンエイ</t>
    </rPh>
    <rPh sb="34" eb="35">
      <t>ヒ</t>
    </rPh>
    <phoneticPr fontId="2"/>
  </si>
  <si>
    <t>この登録料振込内訳は、</t>
    <rPh sb="2" eb="4">
      <t>トウロク</t>
    </rPh>
    <rPh sb="4" eb="5">
      <t>リョウ</t>
    </rPh>
    <rPh sb="5" eb="7">
      <t>フリコミ</t>
    </rPh>
    <rPh sb="7" eb="9">
      <t>ウチワケ</t>
    </rPh>
    <phoneticPr fontId="2"/>
  </si>
  <si>
    <t>　(携帯)　090-9755-7522</t>
    <phoneticPr fontId="2"/>
  </si>
  <si>
    <t>下　田　郁　哉</t>
  </si>
  <si>
    <t>下　田　郁　哉</t>
    <phoneticPr fontId="2"/>
  </si>
  <si>
    <t>旭川社会人サッカー連盟　代表　下田郁哉</t>
  </si>
  <si>
    <t>旭川社会人サッカー連盟　代表　下田郁哉</t>
    <phoneticPr fontId="2"/>
  </si>
  <si>
    <r>
      <t>　(Mail)　</t>
    </r>
    <r>
      <rPr>
        <sz val="12"/>
        <rFont val="ＭＳ ゴシック"/>
        <family val="3"/>
        <charset val="128"/>
      </rPr>
      <t>s.3ka@olive.plala.or.jp</t>
    </r>
    <phoneticPr fontId="2"/>
  </si>
  <si>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2"/>
  </si>
  <si>
    <t>　１６年度より，シニア種の登録年度開始日が変更になっています。</t>
    <rPh sb="3" eb="5">
      <t>ネンド</t>
    </rPh>
    <rPh sb="11" eb="12">
      <t>シュ</t>
    </rPh>
    <rPh sb="13" eb="15">
      <t>トウロク</t>
    </rPh>
    <rPh sb="15" eb="17">
      <t>ネンド</t>
    </rPh>
    <rPh sb="17" eb="20">
      <t>カイシビ</t>
    </rPh>
    <rPh sb="21" eb="23">
      <t>ヘンコウ</t>
    </rPh>
    <phoneticPr fontId="2"/>
  </si>
  <si>
    <t>調整用
行</t>
    <rPh sb="0" eb="3">
      <t>チョウセイヨウ</t>
    </rPh>
    <rPh sb="5" eb="6">
      <t>ギョウ</t>
    </rPh>
    <phoneticPr fontId="2"/>
  </si>
  <si>
    <r>
      <t xml:space="preserve">空白
調整用
</t>
    </r>
    <r>
      <rPr>
        <sz val="6"/>
        <rFont val="HG丸ｺﾞｼｯｸM-PRO"/>
        <family val="3"/>
        <charset val="128"/>
      </rPr>
      <t xml:space="preserve">
</t>
    </r>
    <r>
      <rPr>
        <sz val="11"/>
        <rFont val="HG丸ｺﾞｼｯｸM-PRO"/>
        <family val="3"/>
        <charset val="128"/>
      </rPr>
      <t xml:space="preserve">
</t>
    </r>
    <rPh sb="0" eb="2">
      <t>クウハク</t>
    </rPh>
    <rPh sb="3" eb="6">
      <t>チョウセイヨウ</t>
    </rPh>
    <phoneticPr fontId="2"/>
  </si>
  <si>
    <r>
      <t xml:space="preserve">　Web登録に関する質問は，JFA 登録サービスデスク（050-2018-1990）までお願いします。
　お問い合わせフォーム一覧 </t>
    </r>
    <r>
      <rPr>
        <sz val="10"/>
        <rFont val="ＭＳ Ｐゴシック"/>
        <family val="3"/>
        <charset val="128"/>
      </rPr>
      <t>http://www.jfa.or.jp/info/inquiry/kickoff/2015/10/post-106.html</t>
    </r>
    <rPh sb="45" eb="46">
      <t>ネガ</t>
    </rPh>
    <phoneticPr fontId="2"/>
  </si>
  <si>
    <t>18年度よりサッカーチームのカード式の監督証・選手証の発行はなくなりました。サッカーチームおよびフットサルチーム共に電子登録証で対応することとなります。</t>
    <rPh sb="2" eb="3">
      <t>ネン</t>
    </rPh>
    <rPh sb="3" eb="4">
      <t>ド</t>
    </rPh>
    <rPh sb="17" eb="18">
      <t>シキ</t>
    </rPh>
    <rPh sb="19" eb="21">
      <t>カントク</t>
    </rPh>
    <rPh sb="21" eb="22">
      <t>アカシ</t>
    </rPh>
    <rPh sb="23" eb="25">
      <t>センシュ</t>
    </rPh>
    <rPh sb="25" eb="26">
      <t>ショウ</t>
    </rPh>
    <rPh sb="27" eb="29">
      <t>ハッコウ</t>
    </rPh>
    <rPh sb="56" eb="57">
      <t>トモ</t>
    </rPh>
    <rPh sb="58" eb="60">
      <t>デンシ</t>
    </rPh>
    <rPh sb="60" eb="63">
      <t>トウロクショウ</t>
    </rPh>
    <rPh sb="64" eb="66">
      <t>タイオウ</t>
    </rPh>
    <phoneticPr fontId="2"/>
  </si>
  <si>
    <t>メールで下田宛に送付（振込領収書の貼り付けの必要なし）</t>
    <rPh sb="4" eb="6">
      <t>シモダ</t>
    </rPh>
    <rPh sb="6" eb="7">
      <t>アテ</t>
    </rPh>
    <rPh sb="8" eb="10">
      <t>ソウフ</t>
    </rPh>
    <rPh sb="11" eb="13">
      <t>フリコミ</t>
    </rPh>
    <rPh sb="13" eb="16">
      <t>リョウシュウショ</t>
    </rPh>
    <rPh sb="17" eb="18">
      <t>ハ</t>
    </rPh>
    <rPh sb="19" eb="20">
      <t>ツ</t>
    </rPh>
    <rPh sb="22" eb="24">
      <t>ヒツヨウ</t>
    </rPh>
    <phoneticPr fontId="2"/>
  </si>
  <si>
    <r>
      <t>　</t>
    </r>
    <r>
      <rPr>
        <sz val="12"/>
        <rFont val="ＭＳ Ｐゴシック"/>
        <family val="3"/>
        <charset val="128"/>
      </rPr>
      <t>以下に該当する場合は監督登録料(2000円)が免除になります。</t>
    </r>
    <r>
      <rPr>
        <sz val="11"/>
        <rFont val="ＭＳ Ｐゴシック"/>
        <family val="3"/>
        <charset val="128"/>
      </rPr>
      <t xml:space="preserve">
</t>
    </r>
    <r>
      <rPr>
        <sz val="10"/>
        <rFont val="ＭＳ Ｐゴシック"/>
        <family val="3"/>
        <charset val="128"/>
      </rPr>
      <t>　　条件1：1月末日時点で有効な指導者ライセンスを保有　　　　条件2：JFA IDと指導者登録番号の紐づけが完了
　　条件3：チーム登録申請時においても、資格失効していない</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rPh sb="21" eb="22">
      <t>エン</t>
    </rPh>
    <phoneticPr fontId="2"/>
  </si>
  <si>
    <t xml:space="preserve"> ※フットサルチームは，2018年度よりサッカーチームの監督と同様の免除制度が適用されます。
　 サッカーの指導者ライセンスも対象になります。</t>
    <rPh sb="63" eb="65">
      <t>タイショウ</t>
    </rPh>
    <phoneticPr fontId="2"/>
  </si>
  <si>
    <r>
      <t>　登録時に発生する登録料は，ＪＦＡ登録料，機関誌料および監督料です。</t>
    </r>
    <r>
      <rPr>
        <b/>
        <sz val="9"/>
        <color indexed="10"/>
        <rFont val="ＭＳ Ｐゴシック"/>
        <family val="3"/>
        <charset val="128"/>
      </rPr>
      <t>2018年度より，監督料の免除制度はサッカーと同様になります。</t>
    </r>
    <r>
      <rPr>
        <sz val="9"/>
        <rFont val="ＭＳ Ｐゴシック"/>
        <family val="3"/>
        <charset val="128"/>
      </rPr>
      <t>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r>
    <rPh sb="1" eb="4">
      <t>トウロクジ</t>
    </rPh>
    <rPh sb="5" eb="7">
      <t>ハッセイ</t>
    </rPh>
    <rPh sb="9" eb="12">
      <t>トウロクリョウ</t>
    </rPh>
    <rPh sb="17" eb="20">
      <t>トウロクリョウ</t>
    </rPh>
    <rPh sb="21" eb="24">
      <t>キカンシ</t>
    </rPh>
    <rPh sb="24" eb="25">
      <t>リョウ</t>
    </rPh>
    <rPh sb="28" eb="30">
      <t>カントク</t>
    </rPh>
    <rPh sb="30" eb="31">
      <t>リョウ</t>
    </rPh>
    <rPh sb="38" eb="40">
      <t>ネンド</t>
    </rPh>
    <rPh sb="43" eb="45">
      <t>カントク</t>
    </rPh>
    <rPh sb="45" eb="46">
      <t>リョウ</t>
    </rPh>
    <rPh sb="47" eb="49">
      <t>メンジョ</t>
    </rPh>
    <rPh sb="49" eb="51">
      <t>セイド</t>
    </rPh>
    <rPh sb="57" eb="59">
      <t>ドウヨウ</t>
    </rPh>
    <rPh sb="65" eb="66">
      <t>ドウ</t>
    </rPh>
    <rPh sb="66" eb="68">
      <t>キョウカイ</t>
    </rPh>
    <rPh sb="71" eb="73">
      <t>チク</t>
    </rPh>
    <rPh sb="73" eb="75">
      <t>キョウカイ</t>
    </rPh>
    <rPh sb="77" eb="79">
      <t>タイカイ</t>
    </rPh>
    <rPh sb="79" eb="82">
      <t>トウロクリョウ</t>
    </rPh>
    <rPh sb="84" eb="87">
      <t>タイカイゴト</t>
    </rPh>
    <rPh sb="88" eb="90">
      <t>チョウシュウ</t>
    </rPh>
    <rPh sb="189" eb="191">
      <t>タイカイ</t>
    </rPh>
    <rPh sb="191" eb="193">
      <t>トウロク</t>
    </rPh>
    <rPh sb="193" eb="194">
      <t>リョウ</t>
    </rPh>
    <rPh sb="195" eb="197">
      <t>ノウフ</t>
    </rPh>
    <rPh sb="222" eb="224">
      <t>タイカイ</t>
    </rPh>
    <rPh sb="225" eb="227">
      <t>サンカ</t>
    </rPh>
    <rPh sb="236" eb="238">
      <t>キンガク</t>
    </rPh>
    <rPh sb="239" eb="240">
      <t>コト</t>
    </rPh>
    <phoneticPr fontId="2"/>
  </si>
  <si>
    <t>5月1日以降の取扱先</t>
    <rPh sb="1" eb="2">
      <t>ガツ</t>
    </rPh>
    <rPh sb="3" eb="4">
      <t>ニチ</t>
    </rPh>
    <rPh sb="4" eb="6">
      <t>イコウ</t>
    </rPh>
    <rPh sb="7" eb="9">
      <t>トリアツカイ</t>
    </rPh>
    <rPh sb="9" eb="10">
      <t>サキ</t>
    </rPh>
    <phoneticPr fontId="2"/>
  </si>
  <si>
    <r>
      <t>　　　それ以降の手続きでは、すべての種別は、下記の送付先，口座をご利用下さい。</t>
    </r>
    <r>
      <rPr>
        <b/>
        <sz val="11"/>
        <rFont val="ＭＳ Ｐゴシック"/>
        <family val="3"/>
        <charset val="128"/>
      </rPr>
      <t>申請用紙も変更</t>
    </r>
    <r>
      <rPr>
        <sz val="11"/>
        <rFont val="ＭＳ Ｐゴシック"/>
        <family val="3"/>
        <charset val="128"/>
      </rPr>
      <t>になります。</t>
    </r>
    <rPh sb="5" eb="7">
      <t>イコウ</t>
    </rPh>
    <rPh sb="8" eb="10">
      <t>テツヅ</t>
    </rPh>
    <rPh sb="18" eb="20">
      <t>シュベツ</t>
    </rPh>
    <rPh sb="22" eb="24">
      <t>カキ</t>
    </rPh>
    <rPh sb="25" eb="28">
      <t>ソウフサキ</t>
    </rPh>
    <rPh sb="29" eb="31">
      <t>コウザ</t>
    </rPh>
    <rPh sb="33" eb="35">
      <t>リヨウ</t>
    </rPh>
    <rPh sb="35" eb="36">
      <t>クダ</t>
    </rPh>
    <rPh sb="39" eb="41">
      <t>シンセイ</t>
    </rPh>
    <rPh sb="41" eb="43">
      <t>ヨウシ</t>
    </rPh>
    <rPh sb="44" eb="46">
      <t>ヘンコウ</t>
    </rPh>
    <phoneticPr fontId="2"/>
  </si>
  <si>
    <t>フットサル</t>
    <phoneticPr fontId="2"/>
  </si>
  <si>
    <t>旭川フットサル連盟事務局</t>
    <rPh sb="0" eb="2">
      <t>アサヒカワ</t>
    </rPh>
    <rPh sb="7" eb="9">
      <t>レンメイ</t>
    </rPh>
    <rPh sb="9" eb="12">
      <t>ジムキョク</t>
    </rPh>
    <phoneticPr fontId="2"/>
  </si>
  <si>
    <t>(Mail)a.futsal.com@gmail.com</t>
    <phoneticPr fontId="2"/>
  </si>
  <si>
    <t>フットサルチーム用 申請依頼書の送付は，こちらになります。</t>
    <rPh sb="16" eb="18">
      <t>ソウフ</t>
    </rPh>
    <phoneticPr fontId="2"/>
  </si>
  <si>
    <t>　(Mail)　asahikawau15.nori@gmail.com</t>
    <phoneticPr fontId="2"/>
  </si>
  <si>
    <t>2019年度日本・北海道・旭川地区サッカー協会への登録手続きについて</t>
    <rPh sb="25" eb="27">
      <t>トウロク</t>
    </rPh>
    <phoneticPr fontId="2"/>
  </si>
  <si>
    <t xml:space="preserve">  2019年度の協会登録につきまして、下記の通りにお願いいたします。１５年度からは、新KICK OFFへと大きくリニューアルされました。今年度は5度目の継続申請になります。ガイドを熟読の上、入力漏れなどでチーム・選手が保留状態にならないように十分ご留意下さい。</t>
    <rPh sb="6" eb="7">
      <t>ネン</t>
    </rPh>
    <rPh sb="43" eb="44">
      <t>シン</t>
    </rPh>
    <rPh sb="54" eb="55">
      <t>オオ</t>
    </rPh>
    <rPh sb="69" eb="72">
      <t>コンネンド</t>
    </rPh>
    <rPh sb="74" eb="76">
      <t>ドメ</t>
    </rPh>
    <rPh sb="77" eb="79">
      <t>ケイゾク</t>
    </rPh>
    <rPh sb="79" eb="81">
      <t>シンセイ</t>
    </rPh>
    <phoneticPr fontId="2"/>
  </si>
  <si>
    <r>
      <rPr>
        <b/>
        <sz val="11"/>
        <rFont val="HG丸ｺﾞｼｯｸM-PRO"/>
        <family val="3"/>
        <charset val="128"/>
      </rPr>
      <t>◎サッカーチーム登録</t>
    </r>
    <r>
      <rPr>
        <sz val="11"/>
        <rFont val="HG丸ｺﾞｼｯｸM-PRO"/>
        <family val="3"/>
        <charset val="128"/>
      </rPr>
      <t xml:space="preserve">については，Web登録と同時に登録費用を各種別登録担当者の口座（別紙１）に振り込んで下さい。また，『登録料振込内訳表』を指定された担当者へ送付して下さい。申請が承認された段階でメッセージが届き，手続きが完了します。各種別登録担当者と口座は別紙１の通りです。
</t>
    </r>
    <r>
      <rPr>
        <b/>
        <sz val="11"/>
        <rFont val="HG丸ｺﾞｼｯｸM-PRO"/>
        <family val="3"/>
        <charset val="128"/>
      </rPr>
      <t>◎フットサルチーム登録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rFont val="HG丸ｺﾞｼｯｸM-PRO"/>
        <family val="3"/>
        <charset val="128"/>
      </rPr>
      <t>◎フットサル大会登録料</t>
    </r>
    <r>
      <rPr>
        <sz val="11"/>
        <rFont val="HG丸ｺﾞｼｯｸM-PRO"/>
        <family val="3"/>
        <charset val="128"/>
      </rPr>
      <t>については，大会毎に徴収されます(2018年と同じ)。
　みなし登録(2種･3種･4種のサッカー登録)チームは，大会登録料が異なります。</t>
    </r>
    <rPh sb="8" eb="10">
      <t>トウロク</t>
    </rPh>
    <rPh sb="19" eb="21">
      <t>トウロク</t>
    </rPh>
    <rPh sb="22" eb="24">
      <t>ドウジ</t>
    </rPh>
    <rPh sb="33" eb="35">
      <t>トウロク</t>
    </rPh>
    <rPh sb="35" eb="38">
      <t>タントウシャ</t>
    </rPh>
    <rPh sb="60" eb="63">
      <t>トウロクリョウ</t>
    </rPh>
    <rPh sb="63" eb="65">
      <t>フリコミ</t>
    </rPh>
    <rPh sb="65" eb="68">
      <t>ウチワケヒョウ</t>
    </rPh>
    <rPh sb="70" eb="72">
      <t>シテイ</t>
    </rPh>
    <rPh sb="75" eb="78">
      <t>タントウシャ</t>
    </rPh>
    <rPh sb="79" eb="81">
      <t>ソウフ</t>
    </rPh>
    <rPh sb="83" eb="84">
      <t>クダ</t>
    </rPh>
    <rPh sb="87" eb="89">
      <t>シンセイ</t>
    </rPh>
    <rPh sb="90" eb="92">
      <t>ショウニン</t>
    </rPh>
    <rPh sb="95" eb="97">
      <t>ダンカイ</t>
    </rPh>
    <rPh sb="104" eb="105">
      <t>トド</t>
    </rPh>
    <rPh sb="107" eb="109">
      <t>テツヅ</t>
    </rPh>
    <rPh sb="111" eb="113">
      <t>カンリョウ</t>
    </rPh>
    <rPh sb="120" eb="122">
      <t>トウロク</t>
    </rPh>
    <rPh sb="122" eb="125">
      <t>タントウシャ</t>
    </rPh>
    <rPh sb="148" eb="150">
      <t>トウロク</t>
    </rPh>
    <rPh sb="166" eb="168">
      <t>シンセイ</t>
    </rPh>
    <rPh sb="168" eb="171">
      <t>イライショ</t>
    </rPh>
    <rPh sb="173" eb="175">
      <t>シテイ</t>
    </rPh>
    <rPh sb="178" eb="181">
      <t>タントウシャ</t>
    </rPh>
    <rPh sb="182" eb="184">
      <t>ソウフ</t>
    </rPh>
    <rPh sb="186" eb="187">
      <t>クダ</t>
    </rPh>
    <rPh sb="196" eb="198">
      <t>ショウニン</t>
    </rPh>
    <rPh sb="201" eb="203">
      <t>ダンカイ</t>
    </rPh>
    <rPh sb="205" eb="208">
      <t>トウロクリョウ</t>
    </rPh>
    <rPh sb="208" eb="210">
      <t>シハラ</t>
    </rPh>
    <rPh sb="211" eb="213">
      <t>テツヅ</t>
    </rPh>
    <rPh sb="221" eb="222">
      <t>トド</t>
    </rPh>
    <rPh sb="226" eb="228">
      <t>シハラ</t>
    </rPh>
    <rPh sb="230" eb="232">
      <t>カクニン</t>
    </rPh>
    <rPh sb="239" eb="240">
      <t>ムネ</t>
    </rPh>
    <rPh sb="247" eb="248">
      <t>トド</t>
    </rPh>
    <rPh sb="250" eb="252">
      <t>テツヅ</t>
    </rPh>
    <rPh sb="254" eb="256">
      <t>カンリョウ</t>
    </rPh>
    <rPh sb="267" eb="269">
      <t>タイカイ</t>
    </rPh>
    <rPh sb="269" eb="271">
      <t>トウロク</t>
    </rPh>
    <rPh sb="271" eb="272">
      <t>リョウ</t>
    </rPh>
    <rPh sb="278" eb="281">
      <t>タイカイゴト</t>
    </rPh>
    <rPh sb="282" eb="284">
      <t>チョウシュウ</t>
    </rPh>
    <rPh sb="293" eb="294">
      <t>ネン</t>
    </rPh>
    <rPh sb="295" eb="296">
      <t>オナ</t>
    </rPh>
    <rPh sb="304" eb="306">
      <t>トウロク</t>
    </rPh>
    <rPh sb="308" eb="309">
      <t>シュ</t>
    </rPh>
    <rPh sb="311" eb="312">
      <t>シュ</t>
    </rPh>
    <rPh sb="314" eb="315">
      <t>シュ</t>
    </rPh>
    <rPh sb="320" eb="322">
      <t>トウロク</t>
    </rPh>
    <rPh sb="328" eb="330">
      <t>タイカイ</t>
    </rPh>
    <rPh sb="330" eb="333">
      <t>トウロクリョウ</t>
    </rPh>
    <rPh sb="334" eb="335">
      <t>コト</t>
    </rPh>
    <phoneticPr fontId="2"/>
  </si>
  <si>
    <r>
      <t>２０１９年４月５日（金）</t>
    </r>
    <r>
      <rPr>
        <sz val="11"/>
        <rFont val="HG丸ｺﾞｼｯｸM-PRO"/>
        <family val="3"/>
        <charset val="128"/>
      </rPr>
      <t>まで　　　　</t>
    </r>
    <r>
      <rPr>
        <b/>
        <sz val="11"/>
        <color indexed="10"/>
        <rFont val="HG丸ｺﾞｼｯｸM-PRO"/>
        <family val="3"/>
        <charset val="128"/>
      </rPr>
      <t>※振込は，午前中までに行ってください。</t>
    </r>
    <rPh sb="10" eb="11">
      <t>キン</t>
    </rPh>
    <rPh sb="19" eb="21">
      <t>フリコミ</t>
    </rPh>
    <rPh sb="23" eb="26">
      <t>ゴゼンチュウ</t>
    </rPh>
    <rPh sb="29" eb="30">
      <t>オコナ</t>
    </rPh>
    <phoneticPr fontId="2"/>
  </si>
  <si>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協会（日本・北海道・旭川）登録料
　サッカー年鑑とテクニカルレポートの代金（高校チームのみ） ８,５００円
　３種事業委員会運営費(U-15チームのみ)　</t>
    </r>
    <r>
      <rPr>
        <b/>
        <sz val="11"/>
        <color indexed="10"/>
        <rFont val="HG丸ｺﾞｼｯｸM-PRO"/>
        <family val="3"/>
        <charset val="128"/>
      </rPr>
      <t>3,０００円</t>
    </r>
    <r>
      <rPr>
        <sz val="11"/>
        <rFont val="HG丸ｺﾞｼｯｸM-PRO"/>
        <family val="3"/>
        <charset val="128"/>
      </rPr>
      <t xml:space="preserve">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協会（日本）登録料
　北海道および旭川地区大会登録料については，従来通り大会毎に納めます。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トウロク</t>
    </rPh>
    <rPh sb="115" eb="116">
      <t>リョウ</t>
    </rPh>
    <rPh sb="118" eb="121">
      <t>ホッカイドウ</t>
    </rPh>
    <rPh sb="124" eb="128">
      <t>アサヒカワチク</t>
    </rPh>
    <rPh sb="128" eb="130">
      <t>タイカイ</t>
    </rPh>
    <rPh sb="130" eb="132">
      <t>トウロク</t>
    </rPh>
    <rPh sb="132" eb="133">
      <t>リョウ</t>
    </rPh>
    <rPh sb="139" eb="141">
      <t>ジュウライ</t>
    </rPh>
    <rPh sb="141" eb="142">
      <t>ドオ</t>
    </rPh>
    <rPh sb="143" eb="146">
      <t>タイカイゴト</t>
    </rPh>
    <rPh sb="147" eb="148">
      <t>オサ</t>
    </rPh>
    <phoneticPr fontId="2"/>
  </si>
  <si>
    <r>
      <rPr>
        <sz val="11"/>
        <rFont val="HG丸ｺﾞｼｯｸM-PRO"/>
        <family val="3"/>
        <charset val="128"/>
      </rPr>
      <t>※サッカーチームのＷｅｂ登録と振込は，なるべく</t>
    </r>
    <r>
      <rPr>
        <b/>
        <u/>
        <sz val="12"/>
        <rFont val="HG丸ｺﾞｼｯｸM-PRO"/>
        <family val="3"/>
        <charset val="128"/>
      </rPr>
      <t>同じ日</t>
    </r>
    <r>
      <rPr>
        <sz val="11"/>
        <rFont val="HG丸ｺﾞｼｯｸM-PRO"/>
        <family val="3"/>
        <charset val="128"/>
      </rPr>
      <t>にしてください。</t>
    </r>
    <r>
      <rPr>
        <u/>
        <sz val="11"/>
        <rFont val="HG丸ｺﾞｼｯｸM-PRO"/>
        <family val="3"/>
        <charset val="128"/>
      </rPr>
      <t>確認作業が滞り，登録が大幅に遅れる場合があります。</t>
    </r>
    <r>
      <rPr>
        <sz val="8"/>
        <rFont val="HG丸ｺﾞｼｯｸM-PRO"/>
        <family val="3"/>
        <charset val="128"/>
      </rPr>
      <t>　</t>
    </r>
    <r>
      <rPr>
        <sz val="9"/>
        <rFont val="ＭＳ Ｐゴシック"/>
        <family val="3"/>
        <charset val="128"/>
      </rPr>
      <t>注)振込は，14時以降は翌営業日扱いになります(2019年現在)。</t>
    </r>
    <r>
      <rPr>
        <u/>
        <sz val="12"/>
        <rFont val="HG丸ｺﾞｼｯｸM-PRO"/>
        <family val="3"/>
        <charset val="128"/>
      </rPr>
      <t xml:space="preserve">
</t>
    </r>
    <r>
      <rPr>
        <sz val="11"/>
        <rFont val="HG丸ｺﾞｼｯｸM-PRO"/>
        <family val="3"/>
        <charset val="128"/>
      </rPr>
      <t>※</t>
    </r>
    <r>
      <rPr>
        <sz val="10"/>
        <rFont val="HG丸ｺﾞｼｯｸM-PRO"/>
        <family val="3"/>
        <charset val="128"/>
      </rPr>
      <t>フットサルチームの振込については，承認後，担当者へJFAからのメールで指示されます。</t>
    </r>
    <rPh sb="25" eb="26">
      <t>ジツ</t>
    </rPh>
    <rPh sb="34" eb="36">
      <t>カクニン</t>
    </rPh>
    <rPh sb="36" eb="38">
      <t>サギョウ</t>
    </rPh>
    <rPh sb="39" eb="40">
      <t>トドコオ</t>
    </rPh>
    <rPh sb="42" eb="44">
      <t>トウロク</t>
    </rPh>
    <rPh sb="45" eb="47">
      <t>オオハバ</t>
    </rPh>
    <rPh sb="48" eb="49">
      <t>オク</t>
    </rPh>
    <rPh sb="51" eb="53">
      <t>バアイ</t>
    </rPh>
    <rPh sb="60" eb="61">
      <t>チュウ</t>
    </rPh>
    <rPh sb="62" eb="64">
      <t>フリコミ</t>
    </rPh>
    <rPh sb="68" eb="69">
      <t>ジ</t>
    </rPh>
    <rPh sb="69" eb="71">
      <t>イコウ</t>
    </rPh>
    <rPh sb="76" eb="77">
      <t>アツカ</t>
    </rPh>
    <rPh sb="88" eb="89">
      <t>ネン</t>
    </rPh>
    <rPh sb="89" eb="91">
      <t>ゲンザイ</t>
    </rPh>
    <rPh sb="112" eb="115">
      <t>ショウニンゴ</t>
    </rPh>
    <rPh sb="116" eb="119">
      <t>タントウシャ</t>
    </rPh>
    <rPh sb="130" eb="132">
      <t>シジ</t>
    </rPh>
    <phoneticPr fontId="2"/>
  </si>
  <si>
    <r>
      <t>　</t>
    </r>
    <r>
      <rPr>
        <sz val="12"/>
        <rFont val="ＭＳ Ｐゴシック"/>
        <family val="3"/>
        <charset val="128"/>
      </rPr>
      <t>振込名は，種別・チーム名がわかるようにご記入下さい</t>
    </r>
    <r>
      <rPr>
        <b/>
        <sz val="12"/>
        <color indexed="10"/>
        <rFont val="ＭＳ Ｐゴシック"/>
        <family val="3"/>
        <charset val="128"/>
      </rPr>
      <t>(半角18文字まで)</t>
    </r>
    <r>
      <rPr>
        <sz val="12"/>
        <rFont val="ＭＳ Ｐゴシック"/>
        <family val="3"/>
        <charset val="128"/>
      </rPr>
      <t>。</t>
    </r>
    <r>
      <rPr>
        <sz val="14"/>
        <rFont val="ＭＳ Ｐゴシック"/>
        <family val="3"/>
        <charset val="128"/>
      </rPr>
      <t xml:space="preserve">
　  </t>
    </r>
    <r>
      <rPr>
        <sz val="10"/>
        <rFont val="ＭＳ Ｐゴシック"/>
        <family val="3"/>
        <charset val="128"/>
      </rPr>
      <t xml:space="preserve"> 【記入例：</t>
    </r>
    <r>
      <rPr>
        <sz val="12"/>
        <rFont val="ＭＳ Ｐゴシック"/>
        <family val="3"/>
        <charset val="128"/>
      </rPr>
      <t xml:space="preserve">　  </t>
    </r>
    <r>
      <rPr>
        <b/>
        <sz val="12"/>
        <rFont val="ＭＳ Ｐゴシック"/>
        <family val="3"/>
        <charset val="128"/>
      </rPr>
      <t>3_ﾅｶﾞﾔﾏ_ﾂｼﾏ</t>
    </r>
    <r>
      <rPr>
        <sz val="12"/>
        <rFont val="ＭＳ Ｐゴシック"/>
        <family val="3"/>
        <charset val="128"/>
      </rPr>
      <t xml:space="preserve">    </t>
    </r>
    <r>
      <rPr>
        <sz val="10"/>
        <rFont val="ＭＳ Ｐゴシック"/>
        <family val="3"/>
        <charset val="128"/>
      </rPr>
      <t>←　「３種 永山中学校 對馬」という意味】</t>
    </r>
    <rPh sb="43" eb="45">
      <t>キニュウ</t>
    </rPh>
    <rPh sb="71" eb="73">
      <t>ナガヤマ</t>
    </rPh>
    <rPh sb="75" eb="77">
      <t>チュウガッコウ</t>
    </rPh>
    <rPh sb="77" eb="79">
      <t>ツシマ</t>
    </rPh>
    <rPh sb="83" eb="85">
      <t>イミ</t>
    </rPh>
    <phoneticPr fontId="2"/>
  </si>
  <si>
    <t>注)　新規及び継続登録のときに、上記の口座を用います(４月５日まで)。</t>
    <rPh sb="0" eb="1">
      <t>チュウ</t>
    </rPh>
    <rPh sb="3" eb="5">
      <t>シンキ</t>
    </rPh>
    <rPh sb="5" eb="6">
      <t>オヨ</t>
    </rPh>
    <rPh sb="7" eb="9">
      <t>ケイゾク</t>
    </rPh>
    <rPh sb="9" eb="11">
      <t>トウロク</t>
    </rPh>
    <rPh sb="16" eb="18">
      <t>ジョウキ</t>
    </rPh>
    <rPh sb="19" eb="21">
      <t>コウザ</t>
    </rPh>
    <rPh sb="22" eb="23">
      <t>モチ</t>
    </rPh>
    <rPh sb="28" eb="29">
      <t>ガツ</t>
    </rPh>
    <rPh sb="30" eb="31">
      <t>ニチ</t>
    </rPh>
    <phoneticPr fontId="2"/>
  </si>
  <si>
    <t>新規及び継続チーム登録用(４月５日まで)</t>
    <rPh sb="11" eb="12">
      <t>ヨウ</t>
    </rPh>
    <phoneticPr fontId="2"/>
  </si>
  <si>
    <t>２０１９年</t>
    <phoneticPr fontId="2"/>
  </si>
  <si>
    <r>
      <t>注)　この用紙は、</t>
    </r>
    <r>
      <rPr>
        <b/>
        <sz val="11"/>
        <rFont val="ＭＳ Ｐゴシック"/>
        <family val="3"/>
        <charset val="128"/>
      </rPr>
      <t>４月５日(金)</t>
    </r>
    <r>
      <rPr>
        <sz val="8"/>
        <rFont val="ＭＳ Ｐゴシック"/>
        <family val="3"/>
        <charset val="128"/>
      </rPr>
      <t>まで使用できます。５月１日以降の追加登録等については、用紙および送付先が変更になります。</t>
    </r>
    <rPh sb="0" eb="1">
      <t>チュウ</t>
    </rPh>
    <rPh sb="5" eb="7">
      <t>ヨウシ</t>
    </rPh>
    <rPh sb="10" eb="11">
      <t>ガツ</t>
    </rPh>
    <rPh sb="12" eb="13">
      <t>ニチ</t>
    </rPh>
    <rPh sb="14" eb="15">
      <t>キン</t>
    </rPh>
    <rPh sb="18" eb="20">
      <t>シヨウ</t>
    </rPh>
    <rPh sb="26" eb="27">
      <t>ガツ</t>
    </rPh>
    <rPh sb="28" eb="29">
      <t>ニチ</t>
    </rPh>
    <rPh sb="29" eb="31">
      <t>イコウ</t>
    </rPh>
    <rPh sb="32" eb="34">
      <t>ツイカ</t>
    </rPh>
    <rPh sb="34" eb="36">
      <t>トウロク</t>
    </rPh>
    <rPh sb="36" eb="37">
      <t>トウ</t>
    </rPh>
    <rPh sb="43" eb="45">
      <t>ヨウシ</t>
    </rPh>
    <rPh sb="48" eb="51">
      <t>ソウフサキ</t>
    </rPh>
    <rPh sb="52" eb="54">
      <t>ヘンコウ</t>
    </rPh>
    <phoneticPr fontId="2"/>
  </si>
  <si>
    <r>
      <t xml:space="preserve">旭川地区サッカー協会　登録口　代表　岸上 佳広 </t>
    </r>
    <r>
      <rPr>
        <sz val="10"/>
        <rFont val="HG丸ｺﾞｼｯｸM-PRO"/>
        <family val="3"/>
        <charset val="128"/>
      </rPr>
      <t>(きしがみ よしひろ)</t>
    </r>
    <rPh sb="11" eb="13">
      <t>トウロク</t>
    </rPh>
    <rPh sb="13" eb="14">
      <t>グチ</t>
    </rPh>
    <rPh sb="18" eb="20">
      <t>キシガミ</t>
    </rPh>
    <rPh sb="21" eb="23">
      <t>ヨシヒロ</t>
    </rPh>
    <phoneticPr fontId="2"/>
  </si>
  <si>
    <t>旭川地区サッカー協会　登録口　代表　岸上 佳広 (きしがみ よしひろ)</t>
    <phoneticPr fontId="2"/>
  </si>
  <si>
    <t>旭川地区サッカー協会　登録口　代表　岸上佳広</t>
    <rPh sb="11" eb="13">
      <t>トウロク</t>
    </rPh>
    <rPh sb="13" eb="14">
      <t>グチ</t>
    </rPh>
    <rPh sb="18" eb="20">
      <t>キシガミ</t>
    </rPh>
    <rPh sb="20" eb="22">
      <t>ヨシヒロ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</si>
</sst>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 &quot;名&quot;&quot;分&quot;"/>
    <numFmt numFmtId="178" formatCode="#,##0_);[Red]\(#,##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20"/>
      <name val="HG丸ｺﾞｼｯｸM-PRO"/>
      <family val="3"/>
      <charset val="128"/>
    </font>
    <font>
      <sz val="14"/>
      <name val="HG丸ｺﾞｼｯｸM-PRO"/>
      <family val="3"/>
      <charset val="128"/>
    </font>
    <font>
      <sz val="26"/>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b/>
      <sz val="12"/>
      <name val="ＭＳ Ｐゴシック"/>
      <family val="3"/>
      <charset val="128"/>
    </font>
    <font>
      <sz val="16"/>
      <name val="ＭＳ Ｐゴシック"/>
      <family val="3"/>
      <charset val="128"/>
    </font>
    <font>
      <sz val="8"/>
      <name val="ＭＳ Ｐゴシック"/>
      <family val="3"/>
      <charset val="128"/>
    </font>
    <font>
      <b/>
      <sz val="12"/>
      <color indexed="10"/>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u/>
      <sz val="11"/>
      <name val="HG丸ｺﾞｼｯｸM-PRO"/>
      <family val="3"/>
      <charset val="128"/>
    </font>
    <font>
      <b/>
      <sz val="12"/>
      <name val="HG丸ｺﾞｼｯｸM-PRO"/>
      <family val="3"/>
      <charset val="128"/>
    </font>
    <font>
      <u/>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b/>
      <u/>
      <sz val="11"/>
      <color indexed="10"/>
      <name val="HG丸ｺﾞｼｯｸM-PRO"/>
      <family val="3"/>
      <charset val="128"/>
    </font>
    <font>
      <u val="double"/>
      <sz val="10"/>
      <name val="HG丸ｺﾞｼｯｸM-PRO"/>
      <family val="3"/>
      <charset val="128"/>
    </font>
    <font>
      <b/>
      <u val="double"/>
      <sz val="10"/>
      <name val="HG丸ｺﾞｼｯｸM-PRO"/>
      <family val="3"/>
      <charset val="128"/>
    </font>
    <font>
      <sz val="9"/>
      <name val="ＭＳ Ｐゴシック"/>
      <family val="3"/>
      <charset val="128"/>
    </font>
    <font>
      <b/>
      <sz val="9"/>
      <color indexed="10"/>
      <name val="ＭＳ Ｐゴシック"/>
      <family val="3"/>
      <charset val="128"/>
    </font>
    <font>
      <b/>
      <sz val="11"/>
      <color indexed="10"/>
      <name val="HG丸ｺﾞｼｯｸM-PRO"/>
      <family val="3"/>
      <charset val="128"/>
    </font>
    <font>
      <sz val="14"/>
      <name val="HGS創英角ﾎﾟｯﾌﾟ体"/>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b/>
      <sz val="10"/>
      <color rgb="FFFF0000"/>
      <name val="HG丸ｺﾞｼｯｸM-PRO"/>
      <family val="3"/>
      <charset val="128"/>
    </font>
    <font>
      <b/>
      <sz val="11"/>
      <color rgb="FFFF0000"/>
      <name val="HG丸ｺﾞｼｯｸM-PRO"/>
      <family val="3"/>
      <charset val="128"/>
    </font>
    <font>
      <u/>
      <sz val="12"/>
      <color rgb="FFFF0000"/>
      <name val="HG丸ｺﾞｼｯｸM-PRO"/>
      <family val="3"/>
      <charset val="128"/>
    </font>
  </fonts>
  <fills count="5">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6" tint="0.79998168889431442"/>
        <bgColor indexed="64"/>
      </patternFill>
    </fill>
  </fills>
  <borders count="1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top style="double">
        <color indexed="64"/>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double">
        <color indexed="64"/>
      </top>
      <bottom style="hair">
        <color indexed="64"/>
      </bottom>
      <diagonal/>
    </border>
    <border>
      <left style="double">
        <color indexed="64"/>
      </left>
      <right style="hair">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hair">
        <color indexed="64"/>
      </top>
      <bottom/>
      <diagonal/>
    </border>
    <border>
      <left/>
      <right style="double">
        <color indexed="64"/>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35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49" fontId="7" fillId="0" borderId="0" xfId="0" applyNumberFormat="1" applyFont="1" applyFill="1" applyAlignment="1">
      <alignment horizontal="center" vertical="top"/>
    </xf>
    <xf numFmtId="0" fontId="7" fillId="2" borderId="0" xfId="0" applyFont="1" applyFill="1" applyAlignment="1">
      <alignment vertical="center" wrapText="1"/>
    </xf>
    <xf numFmtId="0" fontId="7" fillId="0" borderId="0" xfId="0" applyFont="1" applyAlignment="1">
      <alignment vertical="top"/>
    </xf>
    <xf numFmtId="0" fontId="7" fillId="0" borderId="0" xfId="0" applyFont="1" applyAlignment="1">
      <alignment horizontal="center" vertical="top"/>
    </xf>
    <xf numFmtId="0" fontId="0" fillId="0" borderId="0" xfId="0" applyAlignment="1">
      <alignment vertical="center" shrinkToFit="1"/>
    </xf>
    <xf numFmtId="0" fontId="0" fillId="0" borderId="1" xfId="0" applyBorder="1" applyAlignment="1">
      <alignment vertical="center" shrinkToFit="1"/>
    </xf>
    <xf numFmtId="0" fontId="0" fillId="0" borderId="0" xfId="0" applyBorder="1">
      <alignment vertical="center"/>
    </xf>
    <xf numFmtId="0" fontId="0" fillId="0" borderId="2" xfId="0" applyFill="1" applyBorder="1" applyAlignment="1">
      <alignment vertical="center"/>
    </xf>
    <xf numFmtId="0" fontId="6" fillId="0" borderId="0" xfId="0" applyFont="1" applyFill="1">
      <alignment vertical="center"/>
    </xf>
    <xf numFmtId="0" fontId="7" fillId="0" borderId="0" xfId="0" applyFont="1" applyFill="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horizontal="center" vertical="center"/>
    </xf>
    <xf numFmtId="0" fontId="0" fillId="0" borderId="0" xfId="0" applyFill="1" applyBorder="1" applyAlignment="1">
      <alignment vertical="center" shrinkToFit="1"/>
    </xf>
    <xf numFmtId="0" fontId="0" fillId="0" borderId="0" xfId="0" applyBorder="1" applyAlignment="1">
      <alignment horizontal="center" vertical="center" shrinkToFit="1"/>
    </xf>
    <xf numFmtId="0" fontId="0" fillId="0" borderId="0" xfId="0" applyFill="1" applyBorder="1" applyAlignment="1">
      <alignment vertical="center"/>
    </xf>
    <xf numFmtId="0" fontId="6" fillId="2" borderId="0" xfId="0" applyFont="1" applyFill="1" applyAlignment="1">
      <alignment vertical="center" wrapText="1"/>
    </xf>
    <xf numFmtId="0" fontId="7" fillId="0" borderId="0" xfId="0" applyFont="1" applyAlignment="1" applyProtection="1">
      <alignment horizontal="left" vertical="center"/>
      <protection hidden="1"/>
    </xf>
    <xf numFmtId="0" fontId="0" fillId="0" borderId="0" xfId="0" applyFill="1" applyProtection="1">
      <alignment vertical="center"/>
      <protection hidden="1"/>
    </xf>
    <xf numFmtId="0" fontId="0" fillId="0" borderId="0" xfId="0" applyFill="1" applyAlignment="1" applyProtection="1">
      <alignment vertical="top"/>
      <protection hidden="1"/>
    </xf>
    <xf numFmtId="49" fontId="7" fillId="0" borderId="0" xfId="0" applyNumberFormat="1" applyFont="1" applyFill="1" applyAlignment="1" applyProtection="1">
      <alignment horizontal="center" vertical="top"/>
      <protection hidden="1"/>
    </xf>
    <xf numFmtId="0" fontId="6"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7" fillId="0" borderId="0" xfId="0" applyFont="1" applyProtection="1">
      <alignment vertical="center"/>
      <protection hidden="1"/>
    </xf>
    <xf numFmtId="0" fontId="7" fillId="0" borderId="0" xfId="0" applyFont="1" applyAlignment="1" applyProtection="1">
      <alignment horizontal="left" vertical="top"/>
      <protection hidden="1"/>
    </xf>
    <xf numFmtId="0" fontId="0" fillId="0" borderId="0" xfId="0" applyProtection="1">
      <alignment vertical="center"/>
      <protection hidden="1"/>
    </xf>
    <xf numFmtId="0" fontId="7" fillId="0" borderId="0" xfId="0" applyFont="1" applyFill="1" applyAlignment="1" applyProtection="1">
      <alignment horizontal="left" vertical="top" wrapText="1"/>
      <protection hidden="1"/>
    </xf>
    <xf numFmtId="0" fontId="24"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7" fillId="0" borderId="0" xfId="0" applyFont="1" applyAlignment="1" applyProtection="1">
      <alignment vertical="top"/>
      <protection hidden="1"/>
    </xf>
    <xf numFmtId="0" fontId="24" fillId="0" borderId="0" xfId="0" applyFont="1" applyFill="1" applyAlignment="1" applyProtection="1">
      <alignment horizontal="left" vertical="top" wrapText="1"/>
      <protection hidden="1"/>
    </xf>
    <xf numFmtId="0" fontId="0" fillId="0" borderId="0" xfId="0" applyFill="1">
      <alignment vertical="center"/>
    </xf>
    <xf numFmtId="0" fontId="0" fillId="0" borderId="3"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0" xfId="0" applyAlignment="1"/>
    <xf numFmtId="0" fontId="4" fillId="0" borderId="8"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shrinkToFit="1"/>
      <protection hidden="1"/>
    </xf>
    <xf numFmtId="0" fontId="0" fillId="0" borderId="0" xfId="0" applyAlignment="1">
      <alignment vertical="center" wrapText="1"/>
    </xf>
    <xf numFmtId="0" fontId="30" fillId="2" borderId="0" xfId="0" applyFont="1" applyFill="1" applyAlignment="1">
      <alignment vertical="center" wrapText="1"/>
    </xf>
    <xf numFmtId="0" fontId="24" fillId="0" borderId="0" xfId="0" applyFont="1">
      <alignment vertical="center"/>
    </xf>
    <xf numFmtId="0" fontId="24" fillId="2" borderId="0" xfId="0" applyFont="1" applyFill="1" applyAlignment="1">
      <alignment vertical="center" wrapText="1"/>
    </xf>
    <xf numFmtId="0" fontId="4" fillId="0" borderId="0" xfId="0" applyFont="1">
      <alignment vertical="center"/>
    </xf>
    <xf numFmtId="49" fontId="24" fillId="0" borderId="0" xfId="0" applyNumberFormat="1" applyFont="1" applyFill="1" applyAlignment="1">
      <alignment horizontal="center" vertical="top"/>
    </xf>
    <xf numFmtId="49" fontId="24" fillId="0" borderId="0" xfId="0" applyNumberFormat="1" applyFont="1" applyFill="1" applyAlignment="1" applyProtection="1">
      <alignment horizontal="center" vertical="top"/>
      <protection hidden="1"/>
    </xf>
    <xf numFmtId="0" fontId="24" fillId="0" borderId="0" xfId="0" applyFont="1" applyProtection="1">
      <alignment vertical="center"/>
      <protection hidden="1"/>
    </xf>
    <xf numFmtId="0" fontId="4" fillId="0" borderId="10" xfId="0" applyFont="1" applyBorder="1" applyAlignment="1" applyProtection="1">
      <alignment horizontal="center" vertical="center" shrinkToFit="1"/>
      <protection hidden="1"/>
    </xf>
    <xf numFmtId="0" fontId="4" fillId="0" borderId="11" xfId="0" applyFont="1" applyBorder="1" applyAlignment="1" applyProtection="1">
      <alignment horizontal="center" vertical="center" shrinkToFit="1"/>
      <protection hidden="1"/>
    </xf>
    <xf numFmtId="3" fontId="4" fillId="0" borderId="10" xfId="0" applyNumberFormat="1" applyFont="1" applyBorder="1" applyAlignment="1" applyProtection="1">
      <alignment vertical="center" shrinkToFit="1"/>
      <protection hidden="1"/>
    </xf>
    <xf numFmtId="0" fontId="4" fillId="0" borderId="12" xfId="0" applyFont="1" applyBorder="1" applyAlignment="1" applyProtection="1">
      <alignment vertical="center" shrinkToFit="1"/>
      <protection hidden="1"/>
    </xf>
    <xf numFmtId="0" fontId="4" fillId="0" borderId="13" xfId="0" applyFont="1" applyBorder="1" applyAlignment="1" applyProtection="1">
      <alignment vertical="center" shrinkToFit="1"/>
      <protection hidden="1"/>
    </xf>
    <xf numFmtId="0" fontId="4" fillId="0" borderId="14" xfId="0" applyFont="1" applyBorder="1" applyAlignment="1" applyProtection="1">
      <alignment vertical="center" shrinkToFit="1"/>
      <protection hidden="1"/>
    </xf>
    <xf numFmtId="3" fontId="4" fillId="0" borderId="8" xfId="0" applyNumberFormat="1" applyFont="1" applyBorder="1" applyAlignment="1" applyProtection="1">
      <alignment vertical="center" shrinkToFit="1"/>
      <protection hidden="1"/>
    </xf>
    <xf numFmtId="3" fontId="4" fillId="0" borderId="9" xfId="0" applyNumberFormat="1" applyFont="1" applyBorder="1" applyAlignment="1" applyProtection="1">
      <alignment vertical="center" shrinkToFit="1"/>
      <protection hidden="1"/>
    </xf>
    <xf numFmtId="0" fontId="4" fillId="0" borderId="15" xfId="0" applyFont="1" applyBorder="1" applyAlignment="1" applyProtection="1">
      <alignment horizontal="center" vertical="center" shrinkToFit="1"/>
      <protection hidden="1"/>
    </xf>
    <xf numFmtId="3" fontId="4" fillId="0" borderId="16" xfId="0" applyNumberFormat="1" applyFont="1" applyBorder="1" applyAlignment="1" applyProtection="1">
      <alignment vertical="center" shrinkToFit="1"/>
      <protection hidden="1"/>
    </xf>
    <xf numFmtId="0" fontId="4" fillId="0" borderId="17" xfId="0" applyFont="1" applyBorder="1" applyAlignment="1" applyProtection="1">
      <alignment vertical="center" shrinkToFit="1"/>
      <protection hidden="1"/>
    </xf>
    <xf numFmtId="0" fontId="4" fillId="0" borderId="18" xfId="0" applyFont="1" applyBorder="1" applyAlignment="1" applyProtection="1">
      <alignment vertical="center" shrinkToFit="1"/>
      <protection hidden="1"/>
    </xf>
    <xf numFmtId="0" fontId="4" fillId="0" borderId="19" xfId="0" applyFont="1" applyBorder="1" applyAlignment="1" applyProtection="1">
      <alignment vertical="center" shrinkToFit="1"/>
      <protection hidden="1"/>
    </xf>
    <xf numFmtId="3" fontId="4" fillId="0" borderId="20" xfId="0" applyNumberFormat="1" applyFont="1" applyBorder="1" applyAlignment="1" applyProtection="1">
      <alignment vertical="center" shrinkToFit="1"/>
      <protection hidden="1"/>
    </xf>
    <xf numFmtId="3" fontId="4" fillId="0" borderId="21" xfId="0" applyNumberFormat="1" applyFont="1" applyBorder="1" applyAlignment="1" applyProtection="1">
      <alignment vertical="center" shrinkToFit="1"/>
      <protection hidden="1"/>
    </xf>
    <xf numFmtId="0" fontId="20" fillId="2" borderId="0" xfId="0" applyFont="1" applyFill="1" applyAlignment="1">
      <alignment vertical="center" wrapText="1"/>
    </xf>
    <xf numFmtId="0" fontId="24" fillId="0" borderId="22" xfId="0" applyFont="1" applyFill="1" applyBorder="1" applyAlignment="1" applyProtection="1">
      <alignment horizontal="left" vertical="center" shrinkToFit="1"/>
      <protection hidden="1"/>
    </xf>
    <xf numFmtId="0" fontId="24" fillId="0" borderId="22" xfId="0" applyFont="1" applyFill="1" applyBorder="1" applyAlignment="1" applyProtection="1">
      <alignment vertical="center" wrapText="1"/>
      <protection hidden="1"/>
    </xf>
    <xf numFmtId="0" fontId="24" fillId="0" borderId="23" xfId="0" applyFont="1" applyFill="1" applyBorder="1" applyAlignment="1" applyProtection="1">
      <alignment horizontal="left" vertical="center" shrinkToFit="1"/>
      <protection hidden="1"/>
    </xf>
    <xf numFmtId="0" fontId="24" fillId="0" borderId="23" xfId="0" applyFont="1" applyFill="1" applyBorder="1" applyAlignment="1" applyProtection="1">
      <alignment vertical="center" wrapText="1"/>
      <protection hidden="1"/>
    </xf>
    <xf numFmtId="0" fontId="0" fillId="0" borderId="0" xfId="0" applyAlignment="1">
      <alignment vertical="top"/>
    </xf>
    <xf numFmtId="0" fontId="0" fillId="0" borderId="0" xfId="0" applyFill="1" applyBorder="1" applyAlignment="1">
      <alignment vertical="top" shrinkToFit="1"/>
    </xf>
    <xf numFmtId="0" fontId="0" fillId="0" borderId="0" xfId="0" applyAlignment="1">
      <alignment vertical="top" shrinkToFit="1"/>
    </xf>
    <xf numFmtId="0" fontId="6" fillId="0" borderId="0" xfId="0" applyFont="1" applyAlignment="1">
      <alignment vertical="center"/>
    </xf>
    <xf numFmtId="0" fontId="7" fillId="0" borderId="0" xfId="0" applyFont="1" applyFill="1" applyAlignment="1">
      <alignment horizontal="left" vertical="top" shrinkToFit="1"/>
    </xf>
    <xf numFmtId="49" fontId="0" fillId="0" borderId="24" xfId="0" applyNumberFormat="1" applyBorder="1" applyAlignment="1">
      <alignment horizontal="center" vertical="center" wrapText="1"/>
    </xf>
    <xf numFmtId="0" fontId="4" fillId="0" borderId="0" xfId="0" applyFont="1" applyAlignment="1">
      <alignment vertical="center" wrapText="1"/>
    </xf>
    <xf numFmtId="0" fontId="4" fillId="0" borderId="25" xfId="0" applyFont="1" applyBorder="1" applyAlignment="1" applyProtection="1">
      <alignment horizontal="center" vertical="center" shrinkToFit="1"/>
      <protection hidden="1"/>
    </xf>
    <xf numFmtId="0" fontId="4" fillId="0" borderId="26" xfId="0" applyFont="1" applyBorder="1" applyAlignment="1" applyProtection="1">
      <alignment vertical="center" shrinkToFit="1"/>
      <protection hidden="1"/>
    </xf>
    <xf numFmtId="0" fontId="4" fillId="0" borderId="27" xfId="0" applyFont="1" applyBorder="1" applyAlignment="1" applyProtection="1">
      <alignment vertical="center" shrinkToFit="1"/>
      <protection hidden="1"/>
    </xf>
    <xf numFmtId="0" fontId="4" fillId="0" borderId="28" xfId="0" applyFont="1" applyBorder="1" applyAlignment="1" applyProtection="1">
      <alignment vertical="center" shrinkToFit="1"/>
      <protection hidden="1"/>
    </xf>
    <xf numFmtId="3" fontId="4" fillId="0" borderId="29" xfId="0" applyNumberFormat="1" applyFont="1" applyBorder="1" applyAlignment="1" applyProtection="1">
      <alignment vertical="center" shrinkToFit="1"/>
      <protection hidden="1"/>
    </xf>
    <xf numFmtId="3" fontId="4" fillId="0" borderId="30" xfId="0" applyNumberFormat="1" applyFont="1" applyBorder="1" applyAlignment="1" applyProtection="1">
      <alignment vertical="center" shrinkToFit="1"/>
      <protection hidden="1"/>
    </xf>
    <xf numFmtId="3" fontId="4" fillId="0" borderId="31" xfId="0" applyNumberFormat="1" applyFont="1" applyBorder="1" applyAlignment="1" applyProtection="1">
      <alignment vertical="center" shrinkToFit="1"/>
      <protection hidden="1"/>
    </xf>
    <xf numFmtId="0" fontId="29" fillId="2" borderId="0" xfId="0" applyFont="1" applyFill="1" applyAlignment="1">
      <alignment vertical="center" wrapText="1"/>
    </xf>
    <xf numFmtId="0" fontId="46" fillId="0" borderId="0" xfId="0" applyFont="1">
      <alignment vertical="center"/>
    </xf>
    <xf numFmtId="0" fontId="47" fillId="0" borderId="0" xfId="0" applyFont="1" applyAlignment="1">
      <alignment vertical="top"/>
    </xf>
    <xf numFmtId="0" fontId="47" fillId="0" borderId="0" xfId="0" applyFont="1" applyFill="1" applyAlignment="1">
      <alignment horizontal="left" vertical="top" shrinkToFit="1"/>
    </xf>
    <xf numFmtId="0" fontId="46" fillId="0" borderId="0" xfId="0" applyFont="1" applyBorder="1">
      <alignment vertical="center"/>
    </xf>
    <xf numFmtId="0" fontId="46" fillId="0" borderId="32" xfId="0" applyFont="1" applyBorder="1">
      <alignment vertical="center"/>
    </xf>
    <xf numFmtId="0" fontId="0" fillId="0" borderId="0" xfId="0" applyFont="1">
      <alignment vertical="center"/>
    </xf>
    <xf numFmtId="0" fontId="0" fillId="0" borderId="0" xfId="0" applyFont="1" applyBorder="1">
      <alignment vertical="center"/>
    </xf>
    <xf numFmtId="0" fontId="0" fillId="0" borderId="32" xfId="0" applyFont="1" applyBorder="1">
      <alignment vertical="center"/>
    </xf>
    <xf numFmtId="0" fontId="46" fillId="0" borderId="0" xfId="0" applyFont="1" applyFill="1">
      <alignment vertical="center"/>
    </xf>
    <xf numFmtId="49" fontId="46" fillId="0" borderId="33" xfId="0" applyNumberFormat="1" applyFont="1" applyFill="1" applyBorder="1" applyAlignment="1">
      <alignment vertical="top" wrapText="1"/>
    </xf>
    <xf numFmtId="0" fontId="14" fillId="2" borderId="0" xfId="0" applyFont="1" applyFill="1" applyAlignment="1">
      <alignment vertical="center" wrapText="1"/>
    </xf>
    <xf numFmtId="0" fontId="23" fillId="0" borderId="0" xfId="0" applyFont="1" applyAlignment="1">
      <alignment shrinkToFit="1"/>
    </xf>
    <xf numFmtId="0" fontId="0" fillId="0" borderId="34" xfId="0" applyFont="1" applyBorder="1" applyAlignment="1">
      <alignment vertical="center"/>
    </xf>
    <xf numFmtId="0" fontId="0" fillId="0" borderId="35" xfId="0" applyFont="1" applyBorder="1">
      <alignment vertical="center"/>
    </xf>
    <xf numFmtId="0" fontId="0" fillId="0" borderId="36"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lignment vertical="center"/>
    </xf>
    <xf numFmtId="0" fontId="0" fillId="0" borderId="41" xfId="0" applyFont="1" applyBorder="1">
      <alignment vertical="center"/>
    </xf>
    <xf numFmtId="0" fontId="0" fillId="0" borderId="42" xfId="0" applyFont="1" applyBorder="1">
      <alignment vertical="center"/>
    </xf>
    <xf numFmtId="0" fontId="48" fillId="0" borderId="0" xfId="0" applyFont="1" applyBorder="1" applyAlignment="1" applyProtection="1">
      <alignment horizontal="center" vertical="center" shrinkToFit="1"/>
      <protection hidden="1"/>
    </xf>
    <xf numFmtId="3" fontId="48" fillId="0" borderId="0" xfId="0" applyNumberFormat="1" applyFont="1" applyBorder="1" applyAlignment="1" applyProtection="1">
      <alignment vertical="center" shrinkToFit="1"/>
      <protection hidden="1"/>
    </xf>
    <xf numFmtId="0" fontId="48" fillId="0" borderId="0" xfId="0" applyFont="1" applyBorder="1" applyAlignment="1" applyProtection="1">
      <alignment vertical="center" shrinkToFit="1"/>
      <protection hidden="1"/>
    </xf>
    <xf numFmtId="0" fontId="4" fillId="0" borderId="43" xfId="0" applyFont="1" applyBorder="1" applyAlignment="1" applyProtection="1">
      <alignment horizontal="center" vertical="center" shrinkToFit="1"/>
      <protection hidden="1"/>
    </xf>
    <xf numFmtId="3" fontId="4" fillId="0" borderId="43" xfId="0" applyNumberFormat="1" applyFont="1" applyBorder="1" applyAlignment="1" applyProtection="1">
      <alignment horizontal="center" vertical="center" shrinkToFit="1"/>
      <protection hidden="1"/>
    </xf>
    <xf numFmtId="3" fontId="4" fillId="0" borderId="44" xfId="0" applyNumberFormat="1" applyFont="1" applyBorder="1" applyAlignment="1" applyProtection="1">
      <alignment horizontal="center" vertical="center" shrinkToFit="1"/>
      <protection hidden="1"/>
    </xf>
    <xf numFmtId="0" fontId="7" fillId="0" borderId="0" xfId="0" applyFont="1" applyAlignment="1">
      <alignment horizontal="left" vertical="top"/>
    </xf>
    <xf numFmtId="0" fontId="0" fillId="0" borderId="0" xfId="0" applyAlignment="1">
      <alignment horizontal="center" shrinkToFit="1"/>
    </xf>
    <xf numFmtId="0" fontId="7" fillId="0" borderId="0" xfId="0" applyFont="1" applyAlignment="1">
      <alignment horizontal="left" vertical="top" shrinkToFit="1"/>
    </xf>
    <xf numFmtId="0" fontId="3" fillId="0" borderId="0" xfId="0" applyFont="1" applyAlignment="1">
      <alignment horizontal="center" vertical="center" shrinkToFit="1"/>
    </xf>
    <xf numFmtId="0" fontId="12" fillId="0" borderId="0" xfId="0" applyFont="1" applyAlignment="1">
      <alignment horizontal="left" vertical="top" shrinkToFit="1"/>
    </xf>
    <xf numFmtId="0" fontId="12" fillId="0" borderId="0" xfId="0" applyFont="1" applyFill="1" applyAlignment="1">
      <alignment horizontal="left" vertical="top" shrinkToFit="1"/>
    </xf>
    <xf numFmtId="0" fontId="32" fillId="0" borderId="0" xfId="0" applyFont="1" applyFill="1" applyAlignment="1" applyProtection="1">
      <alignment horizontal="left" vertical="top" wrapText="1"/>
      <protection hidden="1"/>
    </xf>
    <xf numFmtId="178" fontId="4" fillId="0" borderId="45" xfId="0" applyNumberFormat="1" applyFont="1" applyBorder="1" applyAlignment="1" applyProtection="1">
      <alignment vertical="center" shrinkToFit="1"/>
      <protection hidden="1"/>
    </xf>
    <xf numFmtId="178" fontId="4" fillId="0" borderId="45" xfId="0" applyNumberFormat="1" applyFont="1" applyFill="1" applyBorder="1" applyAlignment="1" applyProtection="1">
      <alignment vertical="center" shrinkToFit="1"/>
      <protection hidden="1"/>
    </xf>
    <xf numFmtId="178" fontId="4" fillId="0" borderId="46" xfId="0" applyNumberFormat="1" applyFont="1" applyBorder="1" applyAlignment="1" applyProtection="1">
      <alignment vertical="center" shrinkToFit="1"/>
      <protection hidden="1"/>
    </xf>
    <xf numFmtId="178" fontId="4" fillId="0" borderId="47" xfId="0" applyNumberFormat="1" applyFont="1" applyBorder="1" applyAlignment="1" applyProtection="1">
      <alignment vertical="center" shrinkToFit="1"/>
      <protection hidden="1"/>
    </xf>
    <xf numFmtId="0" fontId="21" fillId="0" borderId="0" xfId="0" applyFont="1" applyAlignment="1">
      <alignment horizontal="right" vertical="center"/>
    </xf>
    <xf numFmtId="0" fontId="0" fillId="4" borderId="0" xfId="0" applyFill="1">
      <alignment vertical="center"/>
    </xf>
    <xf numFmtId="0" fontId="0" fillId="4" borderId="0" xfId="0" applyFill="1" applyAlignment="1">
      <alignment vertical="center"/>
    </xf>
    <xf numFmtId="0" fontId="6" fillId="4" borderId="0" xfId="0" applyNumberFormat="1" applyFont="1" applyFill="1" applyAlignment="1" applyProtection="1">
      <alignment horizontal="right" vertical="center"/>
      <protection locked="0"/>
    </xf>
    <xf numFmtId="0" fontId="6" fillId="4" borderId="0" xfId="0" applyNumberFormat="1" applyFont="1" applyFill="1" applyAlignment="1" applyProtection="1">
      <alignment horizontal="center" vertical="center"/>
    </xf>
    <xf numFmtId="0" fontId="14" fillId="4" borderId="48" xfId="0" applyFont="1" applyFill="1" applyBorder="1" applyAlignment="1" applyProtection="1">
      <alignment vertical="center" shrinkToFit="1"/>
      <protection locked="0"/>
    </xf>
    <xf numFmtId="0" fontId="14" fillId="4" borderId="49" xfId="0" applyFont="1" applyFill="1" applyBorder="1" applyAlignment="1" applyProtection="1">
      <alignment vertical="center" shrinkToFit="1"/>
      <protection locked="0"/>
    </xf>
    <xf numFmtId="0" fontId="14" fillId="4" borderId="50" xfId="0" applyFont="1" applyFill="1" applyBorder="1" applyAlignment="1" applyProtection="1">
      <alignment vertical="center" shrinkToFit="1"/>
      <protection locked="0"/>
    </xf>
    <xf numFmtId="0" fontId="14" fillId="4" borderId="51" xfId="0" applyFont="1" applyFill="1" applyBorder="1" applyAlignment="1" applyProtection="1">
      <alignment vertical="center" shrinkToFit="1"/>
      <protection locked="0"/>
    </xf>
    <xf numFmtId="0" fontId="0" fillId="4" borderId="0" xfId="0" applyFill="1" applyAlignment="1">
      <alignment horizontal="left" vertical="center" shrinkToFit="1"/>
    </xf>
    <xf numFmtId="0" fontId="6" fillId="4" borderId="52"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176" fontId="6" fillId="4" borderId="54" xfId="0" applyNumberFormat="1" applyFont="1" applyFill="1" applyBorder="1" applyAlignment="1">
      <alignment vertical="center" shrinkToFit="1"/>
    </xf>
    <xf numFmtId="0" fontId="6" fillId="4" borderId="54" xfId="0" applyFont="1" applyFill="1" applyBorder="1" applyAlignment="1">
      <alignment horizontal="center" vertical="center" shrinkToFit="1"/>
    </xf>
    <xf numFmtId="0" fontId="6" fillId="4" borderId="54" xfId="0" applyFont="1" applyFill="1" applyBorder="1" applyAlignment="1">
      <alignment vertical="center" shrinkToFit="1"/>
    </xf>
    <xf numFmtId="0" fontId="6" fillId="4" borderId="54" xfId="0" applyFont="1" applyFill="1" applyBorder="1" applyAlignment="1">
      <alignment horizontal="right" vertical="center" shrinkToFit="1"/>
    </xf>
    <xf numFmtId="0" fontId="6" fillId="4" borderId="55" xfId="0" applyFont="1" applyFill="1" applyBorder="1" applyAlignment="1">
      <alignment vertical="center" shrinkToFit="1"/>
    </xf>
    <xf numFmtId="0" fontId="6" fillId="4" borderId="56" xfId="0" applyFont="1" applyFill="1" applyBorder="1" applyAlignment="1">
      <alignment horizontal="center" vertical="center" shrinkToFit="1"/>
    </xf>
    <xf numFmtId="0" fontId="6" fillId="4" borderId="57" xfId="0" applyFont="1" applyFill="1" applyBorder="1" applyAlignment="1">
      <alignment horizontal="center" vertical="center" shrinkToFit="1"/>
    </xf>
    <xf numFmtId="176" fontId="6" fillId="4" borderId="23" xfId="0" applyNumberFormat="1" applyFont="1" applyFill="1" applyBorder="1" applyAlignment="1">
      <alignment vertical="center" shrinkToFit="1"/>
    </xf>
    <xf numFmtId="0" fontId="6" fillId="4" borderId="23" xfId="0" applyFont="1" applyFill="1" applyBorder="1" applyAlignment="1">
      <alignment horizontal="center" vertical="center" shrinkToFit="1"/>
    </xf>
    <xf numFmtId="0" fontId="6" fillId="4" borderId="23" xfId="0" applyFont="1" applyFill="1" applyBorder="1" applyAlignment="1">
      <alignment vertical="center" shrinkToFit="1"/>
    </xf>
    <xf numFmtId="0" fontId="6" fillId="4" borderId="23" xfId="0" applyFont="1" applyFill="1" applyBorder="1" applyAlignment="1">
      <alignment horizontal="right" vertical="center" shrinkToFit="1"/>
    </xf>
    <xf numFmtId="0" fontId="6" fillId="4" borderId="58" xfId="0" applyFont="1" applyFill="1" applyBorder="1" applyAlignment="1">
      <alignment vertical="center" shrinkToFit="1"/>
    </xf>
    <xf numFmtId="0" fontId="6" fillId="4" borderId="59" xfId="0" applyFont="1" applyFill="1" applyBorder="1" applyAlignment="1">
      <alignment horizontal="center" vertical="center" shrinkToFit="1"/>
    </xf>
    <xf numFmtId="0" fontId="6" fillId="4" borderId="60" xfId="0" applyFont="1" applyFill="1" applyBorder="1" applyAlignment="1">
      <alignment horizontal="center" vertical="center" shrinkToFit="1"/>
    </xf>
    <xf numFmtId="0" fontId="6" fillId="4" borderId="61" xfId="0" applyFont="1" applyFill="1" applyBorder="1" applyAlignment="1">
      <alignment horizontal="center" vertical="center" shrinkToFit="1"/>
    </xf>
    <xf numFmtId="0" fontId="0" fillId="4" borderId="0" xfId="0" applyFill="1" applyAlignment="1">
      <alignment vertical="top"/>
    </xf>
    <xf numFmtId="0" fontId="6" fillId="4" borderId="0" xfId="0" applyFont="1" applyFill="1">
      <alignment vertical="center"/>
    </xf>
    <xf numFmtId="0" fontId="6" fillId="4" borderId="0" xfId="0" applyFont="1" applyFill="1" applyProtection="1">
      <alignment vertical="center"/>
      <protection locked="0"/>
    </xf>
    <xf numFmtId="0" fontId="6" fillId="4" borderId="0" xfId="0" applyFont="1" applyFill="1" applyAlignment="1">
      <alignment horizontal="center" vertical="center"/>
    </xf>
    <xf numFmtId="0" fontId="0" fillId="4" borderId="62" xfId="0" applyFill="1" applyBorder="1">
      <alignment vertical="center"/>
    </xf>
    <xf numFmtId="0" fontId="0" fillId="4" borderId="54"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0" xfId="0" applyFill="1" applyBorder="1">
      <alignment vertical="center"/>
    </xf>
    <xf numFmtId="0" fontId="0" fillId="4" borderId="65" xfId="0" applyFill="1" applyBorder="1">
      <alignment vertical="center"/>
    </xf>
    <xf numFmtId="0" fontId="6" fillId="4" borderId="0" xfId="0" applyFont="1" applyFill="1" applyAlignment="1">
      <alignment vertical="center"/>
    </xf>
    <xf numFmtId="0" fontId="0" fillId="4" borderId="66" xfId="0" applyFill="1" applyBorder="1">
      <alignment vertical="center"/>
    </xf>
    <xf numFmtId="0" fontId="0" fillId="4" borderId="22" xfId="0" applyFill="1" applyBorder="1">
      <alignment vertical="center"/>
    </xf>
    <xf numFmtId="0" fontId="0" fillId="4" borderId="67" xfId="0" applyFill="1" applyBorder="1">
      <alignment vertical="center"/>
    </xf>
    <xf numFmtId="0" fontId="0" fillId="4" borderId="54" xfId="0" applyFill="1" applyBorder="1" applyAlignment="1">
      <alignment horizontal="center" vertical="center"/>
    </xf>
    <xf numFmtId="0" fontId="0" fillId="4" borderId="0" xfId="0" applyFill="1" applyAlignment="1"/>
    <xf numFmtId="0" fontId="27" fillId="4" borderId="0" xfId="0" applyFont="1" applyFill="1" applyAlignment="1">
      <alignment horizontal="right"/>
    </xf>
    <xf numFmtId="0" fontId="0" fillId="0" borderId="0" xfId="0" applyFont="1" applyAlignment="1">
      <alignment horizontal="left" vertical="center" shrinkToFit="1"/>
    </xf>
    <xf numFmtId="0" fontId="7" fillId="0" borderId="0" xfId="0" applyFont="1" applyAlignment="1">
      <alignment horizontal="left" vertical="top" shrinkToFit="1"/>
    </xf>
    <xf numFmtId="0" fontId="19" fillId="0" borderId="0" xfId="0" applyFont="1" applyAlignment="1">
      <alignment horizontal="left" vertical="top" shrinkToFit="1"/>
    </xf>
    <xf numFmtId="0" fontId="24" fillId="0" borderId="23" xfId="0" applyFont="1" applyFill="1" applyBorder="1" applyAlignment="1" applyProtection="1">
      <alignment horizontal="left" vertical="center" wrapText="1"/>
      <protection hidden="1"/>
    </xf>
    <xf numFmtId="3" fontId="24" fillId="0" borderId="23" xfId="0" applyNumberFormat="1" applyFont="1" applyFill="1" applyBorder="1" applyAlignment="1" applyProtection="1">
      <alignment horizontal="right" vertical="center" shrinkToFit="1"/>
      <protection hidden="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left" vertical="top" wrapText="1"/>
    </xf>
    <xf numFmtId="0" fontId="8" fillId="0" borderId="0" xfId="0" applyFont="1" applyFill="1" applyAlignment="1" applyProtection="1">
      <alignment horizontal="center" vertical="center" shrinkToFit="1"/>
      <protection hidden="1"/>
    </xf>
    <xf numFmtId="0" fontId="7" fillId="0" borderId="1" xfId="0" applyFont="1" applyFill="1" applyBorder="1" applyAlignment="1" applyProtection="1">
      <alignment horizontal="left" vertical="center" wrapText="1"/>
      <protection hidden="1"/>
    </xf>
    <xf numFmtId="0" fontId="7" fillId="0" borderId="80" xfId="0" applyFont="1" applyFill="1" applyBorder="1" applyAlignment="1" applyProtection="1">
      <alignment horizontal="left" vertical="center" wrapText="1"/>
      <protection hidden="1"/>
    </xf>
    <xf numFmtId="0" fontId="7" fillId="0" borderId="13" xfId="0" applyFont="1" applyFill="1" applyBorder="1" applyAlignment="1" applyProtection="1">
      <alignment horizontal="left" vertical="center" wrapText="1"/>
      <protection hidden="1"/>
    </xf>
    <xf numFmtId="49" fontId="21" fillId="0" borderId="1" xfId="0" applyNumberFormat="1" applyFont="1" applyFill="1" applyBorder="1" applyAlignment="1">
      <alignment horizontal="left" vertical="center" wrapText="1"/>
    </xf>
    <xf numFmtId="49" fontId="9" fillId="0" borderId="80"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0" fontId="45" fillId="0" borderId="0" xfId="0" applyFont="1" applyAlignment="1">
      <alignment horizontal="center" vertical="center" shrinkToFit="1"/>
    </xf>
    <xf numFmtId="0" fontId="4" fillId="0" borderId="33" xfId="0" applyFont="1" applyFill="1" applyBorder="1" applyAlignment="1" applyProtection="1">
      <alignment horizontal="right" vertical="center" wrapText="1"/>
      <protection hidden="1"/>
    </xf>
    <xf numFmtId="49" fontId="26" fillId="3" borderId="72" xfId="0" applyNumberFormat="1" applyFont="1" applyFill="1" applyBorder="1" applyAlignment="1" applyProtection="1">
      <alignment horizontal="left" vertical="top" wrapText="1"/>
      <protection hidden="1"/>
    </xf>
    <xf numFmtId="49" fontId="9" fillId="3" borderId="73" xfId="0" applyNumberFormat="1" applyFont="1" applyFill="1" applyBorder="1" applyAlignment="1" applyProtection="1">
      <alignment horizontal="left" vertical="top" wrapText="1"/>
      <protection hidden="1"/>
    </xf>
    <xf numFmtId="49" fontId="9" fillId="3" borderId="74" xfId="0" applyNumberFormat="1" applyFont="1" applyFill="1" applyBorder="1" applyAlignment="1" applyProtection="1">
      <alignment horizontal="left" vertical="top" wrapText="1"/>
      <protection hidden="1"/>
    </xf>
    <xf numFmtId="0" fontId="42" fillId="0" borderId="0" xfId="0" applyFont="1" applyBorder="1" applyAlignment="1">
      <alignment horizontal="left" wrapText="1" indent="1"/>
    </xf>
    <xf numFmtId="0" fontId="24" fillId="0" borderId="0" xfId="0" applyFont="1" applyAlignment="1">
      <alignment horizontal="left" vertical="top" wrapText="1"/>
    </xf>
    <xf numFmtId="49" fontId="49" fillId="0" borderId="33" xfId="0" applyNumberFormat="1" applyFont="1" applyFill="1" applyBorder="1" applyAlignment="1">
      <alignment horizontal="left" vertical="top" wrapText="1"/>
    </xf>
    <xf numFmtId="49" fontId="50" fillId="0" borderId="33" xfId="0" applyNumberFormat="1" applyFont="1" applyFill="1" applyBorder="1" applyAlignment="1">
      <alignment horizontal="left" vertical="top" wrapText="1"/>
    </xf>
    <xf numFmtId="31" fontId="6" fillId="0" borderId="0" xfId="0" applyNumberFormat="1" applyFont="1" applyAlignment="1" applyProtection="1">
      <alignment horizontal="right" vertical="center"/>
      <protection hidden="1"/>
    </xf>
    <xf numFmtId="0" fontId="7" fillId="0" borderId="0" xfId="0" applyFont="1" applyAlignment="1" applyProtection="1">
      <alignment horizontal="left" vertical="center"/>
      <protection hidden="1"/>
    </xf>
    <xf numFmtId="0" fontId="6" fillId="0" borderId="0" xfId="0" applyFont="1" applyFill="1" applyAlignment="1" applyProtection="1">
      <alignment horizontal="left" vertical="top" wrapText="1"/>
      <protection hidden="1"/>
    </xf>
    <xf numFmtId="0" fontId="29" fillId="0" borderId="79" xfId="0" applyFont="1" applyFill="1" applyBorder="1" applyAlignment="1" applyProtection="1">
      <alignment horizontal="left" vertical="top" wrapText="1"/>
      <protection hidden="1"/>
    </xf>
    <xf numFmtId="0" fontId="32" fillId="0" borderId="0" xfId="0" applyFont="1" applyFill="1" applyAlignment="1" applyProtection="1">
      <alignment horizontal="left" vertical="top" wrapText="1"/>
      <protection hidden="1"/>
    </xf>
    <xf numFmtId="0" fontId="24" fillId="0" borderId="0" xfId="0" applyFont="1" applyFill="1" applyAlignment="1" applyProtection="1">
      <alignment horizontal="left" vertical="top" wrapText="1"/>
      <protection hidden="1"/>
    </xf>
    <xf numFmtId="0" fontId="22" fillId="0" borderId="0" xfId="0" applyFont="1" applyAlignment="1">
      <alignment horizontal="left" vertical="top" shrinkToFit="1"/>
    </xf>
    <xf numFmtId="0" fontId="4" fillId="0" borderId="75" xfId="0" applyFont="1" applyBorder="1" applyAlignment="1" applyProtection="1">
      <alignment horizontal="center" vertical="center" shrinkToFit="1"/>
      <protection hidden="1"/>
    </xf>
    <xf numFmtId="0" fontId="4" fillId="0" borderId="76" xfId="0" applyFont="1" applyBorder="1" applyAlignment="1" applyProtection="1">
      <alignment horizontal="center" vertical="center" shrinkToFit="1"/>
      <protection hidden="1"/>
    </xf>
    <xf numFmtId="0" fontId="27" fillId="0" borderId="77" xfId="0" applyFont="1" applyBorder="1" applyAlignment="1" applyProtection="1">
      <alignment horizontal="center" vertical="center" wrapText="1" shrinkToFit="1"/>
      <protection hidden="1"/>
    </xf>
    <xf numFmtId="0" fontId="4" fillId="0" borderId="78" xfId="0" applyFont="1" applyBorder="1" applyAlignment="1" applyProtection="1">
      <alignment horizontal="center" vertical="center" shrinkToFit="1"/>
      <protection hidden="1"/>
    </xf>
    <xf numFmtId="0" fontId="4" fillId="0" borderId="68" xfId="0" applyFont="1" applyBorder="1" applyAlignment="1" applyProtection="1">
      <alignment horizontal="center" vertical="center" shrinkToFit="1"/>
      <protection hidden="1"/>
    </xf>
    <xf numFmtId="0" fontId="4" fillId="0" borderId="69" xfId="0" applyFont="1" applyBorder="1" applyAlignment="1" applyProtection="1">
      <alignment horizontal="center" vertical="center" shrinkToFit="1"/>
      <protection hidden="1"/>
    </xf>
    <xf numFmtId="0" fontId="4" fillId="0" borderId="70" xfId="0" applyFont="1" applyBorder="1" applyAlignment="1" applyProtection="1">
      <alignment horizontal="center" vertical="center" shrinkToFit="1"/>
      <protection hidden="1"/>
    </xf>
    <xf numFmtId="0" fontId="51" fillId="0" borderId="0" xfId="0" applyFont="1" applyAlignment="1">
      <alignment horizontal="left" vertical="top" wrapText="1"/>
    </xf>
    <xf numFmtId="0" fontId="12" fillId="0" borderId="0" xfId="0" applyFont="1" applyAlignment="1">
      <alignment horizontal="left" vertical="top" wrapText="1"/>
    </xf>
    <xf numFmtId="0" fontId="24" fillId="0" borderId="0" xfId="0" applyFont="1" applyFill="1" applyAlignment="1" applyProtection="1">
      <alignment vertical="top" wrapText="1"/>
      <protection hidden="1"/>
    </xf>
    <xf numFmtId="0" fontId="4" fillId="0" borderId="8"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shrinkToFit="1"/>
      <protection hidden="1"/>
    </xf>
    <xf numFmtId="0" fontId="24" fillId="0" borderId="0" xfId="0" applyFont="1" applyFill="1" applyAlignment="1" applyProtection="1">
      <alignment horizontal="left" vertical="center" shrinkToFit="1"/>
      <protection hidden="1"/>
    </xf>
    <xf numFmtId="0" fontId="32" fillId="0" borderId="0" xfId="0" applyFont="1" applyFill="1" applyAlignment="1" applyProtection="1">
      <alignment horizontal="left" vertical="center"/>
      <protection hidden="1"/>
    </xf>
    <xf numFmtId="0" fontId="7" fillId="0" borderId="0" xfId="0" applyFont="1" applyAlignment="1">
      <alignment horizontal="right" vertical="center"/>
    </xf>
    <xf numFmtId="0" fontId="24" fillId="0" borderId="0" xfId="0" applyFont="1" applyAlignment="1" applyProtection="1">
      <alignment horizontal="center" vertical="center" shrinkToFit="1"/>
      <protection hidden="1"/>
    </xf>
    <xf numFmtId="0" fontId="24" fillId="0" borderId="22" xfId="0" applyFont="1" applyFill="1" applyBorder="1" applyAlignment="1" applyProtection="1">
      <alignment horizontal="left" vertical="center" wrapText="1"/>
      <protection hidden="1"/>
    </xf>
    <xf numFmtId="3" fontId="24" fillId="0" borderId="22" xfId="0" applyNumberFormat="1" applyFont="1" applyFill="1" applyBorder="1" applyAlignment="1" applyProtection="1">
      <alignment horizontal="right" vertical="center" shrinkToFit="1"/>
      <protection hidden="1"/>
    </xf>
    <xf numFmtId="0" fontId="38" fillId="0" borderId="0" xfId="0" applyFont="1" applyAlignment="1" applyProtection="1">
      <alignment horizontal="left" vertical="top"/>
      <protection hidden="1"/>
    </xf>
    <xf numFmtId="0" fontId="36" fillId="0" borderId="0" xfId="0" applyFont="1" applyAlignment="1" applyProtection="1">
      <alignment horizontal="left" vertical="top"/>
      <protection hidden="1"/>
    </xf>
    <xf numFmtId="0" fontId="6" fillId="0" borderId="0" xfId="0" applyFont="1" applyAlignment="1">
      <alignment horizontal="left" vertical="top" wrapText="1"/>
    </xf>
    <xf numFmtId="49" fontId="4" fillId="0" borderId="0" xfId="0" applyNumberFormat="1" applyFont="1" applyFill="1" applyBorder="1" applyAlignment="1" applyProtection="1">
      <alignment horizontal="right" vertical="top" shrinkToFit="1"/>
      <protection hidden="1"/>
    </xf>
    <xf numFmtId="0" fontId="11" fillId="0" borderId="0" xfId="0" applyFont="1" applyAlignment="1" applyProtection="1">
      <alignment horizontal="center" vertical="center"/>
      <protection hidden="1"/>
    </xf>
    <xf numFmtId="0" fontId="7" fillId="0" borderId="0" xfId="0" applyFont="1" applyAlignment="1">
      <alignment horizontal="left" vertical="top"/>
    </xf>
    <xf numFmtId="0" fontId="24" fillId="0" borderId="0" xfId="0" applyFont="1" applyFill="1" applyAlignment="1">
      <alignment horizontal="left" vertical="top" wrapText="1"/>
    </xf>
    <xf numFmtId="0" fontId="24" fillId="0" borderId="0" xfId="0" applyFont="1" applyFill="1" applyAlignment="1">
      <alignment horizontal="left" vertical="top" shrinkToFit="1"/>
    </xf>
    <xf numFmtId="0" fontId="7" fillId="0" borderId="0" xfId="0" applyFont="1" applyAlignment="1" applyProtection="1">
      <alignment vertical="top" wrapText="1"/>
      <protection hidden="1"/>
    </xf>
    <xf numFmtId="0" fontId="6" fillId="0" borderId="0" xfId="0" applyFont="1" applyAlignment="1" applyProtection="1">
      <alignment horizontal="left" vertical="top" wrapText="1"/>
      <protection hidden="1"/>
    </xf>
    <xf numFmtId="0" fontId="32" fillId="0" borderId="0" xfId="0" applyFont="1" applyFill="1" applyAlignment="1" applyProtection="1">
      <alignment horizontal="left" vertical="top" shrinkToFit="1"/>
      <protection hidden="1"/>
    </xf>
    <xf numFmtId="0" fontId="24" fillId="0" borderId="0" xfId="0" applyFont="1" applyFill="1" applyAlignment="1" applyProtection="1">
      <alignment horizontal="left" vertical="top" shrinkToFit="1"/>
      <protection hidden="1"/>
    </xf>
    <xf numFmtId="0" fontId="4" fillId="0" borderId="71" xfId="0" applyFont="1" applyBorder="1" applyAlignment="1" applyProtection="1">
      <alignment horizontal="center" vertical="center" shrinkToFit="1"/>
      <protection hidden="1"/>
    </xf>
    <xf numFmtId="0" fontId="41" fillId="0" borderId="0" xfId="0" applyFont="1" applyFill="1" applyAlignment="1" applyProtection="1">
      <alignment horizontal="left" vertical="top"/>
      <protection hidden="1"/>
    </xf>
    <xf numFmtId="0" fontId="7" fillId="0" borderId="0" xfId="0" applyFont="1" applyFill="1" applyAlignment="1">
      <alignment horizontal="left" vertical="top" shrinkToFit="1"/>
    </xf>
    <xf numFmtId="0" fontId="12" fillId="0" borderId="0" xfId="0" applyFont="1" applyAlignment="1">
      <alignment horizontal="left" vertical="top" shrinkToFit="1"/>
    </xf>
    <xf numFmtId="3" fontId="24" fillId="0" borderId="0" xfId="0" applyNumberFormat="1" applyFont="1" applyFill="1" applyAlignment="1" applyProtection="1">
      <alignment horizontal="right" vertical="top" shrinkToFit="1"/>
      <protection hidden="1"/>
    </xf>
    <xf numFmtId="0" fontId="3" fillId="0" borderId="0" xfId="0" applyFont="1" applyAlignment="1">
      <alignment horizontal="center" vertical="center" shrinkToFit="1"/>
    </xf>
    <xf numFmtId="0" fontId="7" fillId="0" borderId="0" xfId="0" applyFont="1" applyAlignment="1" applyProtection="1">
      <alignment vertical="top" shrinkToFit="1"/>
      <protection hidden="1"/>
    </xf>
    <xf numFmtId="0" fontId="12" fillId="0" borderId="0" xfId="0" applyFont="1" applyFill="1" applyAlignment="1">
      <alignment horizontal="left" vertical="top" shrinkToFit="1"/>
    </xf>
    <xf numFmtId="0" fontId="0" fillId="0" borderId="0" xfId="0" applyAlignment="1">
      <alignment horizontal="left" shrinkToFit="1"/>
    </xf>
    <xf numFmtId="0" fontId="33" fillId="4" borderId="0" xfId="0" applyFont="1" applyFill="1" applyAlignment="1">
      <alignment vertical="center" shrinkToFit="1"/>
    </xf>
    <xf numFmtId="0" fontId="6" fillId="4" borderId="0" xfId="0" applyFont="1" applyFill="1" applyAlignment="1">
      <alignment vertical="center" shrinkToFit="1"/>
    </xf>
    <xf numFmtId="0" fontId="0" fillId="4" borderId="54" xfId="0" applyFill="1" applyBorder="1" applyAlignment="1">
      <alignment horizontal="center" vertical="center"/>
    </xf>
    <xf numFmtId="0" fontId="0" fillId="4" borderId="54" xfId="0" applyFill="1" applyBorder="1" applyAlignment="1">
      <alignment horizontal="center" vertical="center" shrinkToFit="1"/>
    </xf>
    <xf numFmtId="0" fontId="33" fillId="4" borderId="22" xfId="0" applyFont="1" applyFill="1" applyBorder="1" applyAlignment="1">
      <alignment horizontal="left" vertical="center" shrinkToFit="1"/>
    </xf>
    <xf numFmtId="0" fontId="1" fillId="4" borderId="6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65" xfId="0" applyFont="1" applyFill="1" applyBorder="1" applyAlignment="1">
      <alignment horizontal="center" vertical="center"/>
    </xf>
    <xf numFmtId="0" fontId="0" fillId="0" borderId="37" xfId="0" applyBorder="1" applyAlignment="1">
      <alignment horizontal="center" vertical="center" textRotation="255"/>
    </xf>
    <xf numFmtId="0" fontId="0" fillId="0" borderId="34" xfId="0" applyBorder="1" applyAlignment="1">
      <alignment horizontal="center" vertical="center" textRotation="255"/>
    </xf>
    <xf numFmtId="0" fontId="6" fillId="4" borderId="103" xfId="0" applyFont="1" applyFill="1" applyBorder="1" applyAlignment="1">
      <alignment horizontal="center" vertical="center" shrinkToFit="1"/>
    </xf>
    <xf numFmtId="0" fontId="6" fillId="4" borderId="90" xfId="0" applyFont="1" applyFill="1" applyBorder="1" applyAlignment="1">
      <alignment horizontal="center" vertical="center" shrinkToFit="1"/>
    </xf>
    <xf numFmtId="176" fontId="6" fillId="4" borderId="103" xfId="0" applyNumberFormat="1" applyFont="1" applyFill="1" applyBorder="1" applyAlignment="1">
      <alignment horizontal="right" vertical="center" shrinkToFit="1"/>
    </xf>
    <xf numFmtId="0" fontId="0" fillId="4" borderId="79" xfId="0" applyFill="1" applyBorder="1" applyAlignment="1">
      <alignment horizontal="center" vertical="top"/>
    </xf>
    <xf numFmtId="0" fontId="0" fillId="4" borderId="79" xfId="0" applyFill="1" applyBorder="1" applyAlignment="1">
      <alignment horizontal="right" vertical="top" shrinkToFit="1"/>
    </xf>
    <xf numFmtId="176" fontId="0" fillId="4" borderId="79" xfId="0" applyNumberFormat="1" applyFill="1" applyBorder="1" applyAlignment="1">
      <alignment horizontal="center" vertical="top"/>
    </xf>
    <xf numFmtId="0" fontId="0" fillId="0" borderId="40" xfId="0" applyBorder="1" applyAlignment="1">
      <alignment horizontal="center" vertical="center" shrinkToFit="1"/>
    </xf>
    <xf numFmtId="0" fontId="0" fillId="0" borderId="114" xfId="0" applyBorder="1" applyAlignment="1">
      <alignment horizontal="center" vertical="center" shrinkToFit="1"/>
    </xf>
    <xf numFmtId="0" fontId="6" fillId="4" borderId="115" xfId="0" applyFont="1" applyFill="1" applyBorder="1" applyAlignment="1">
      <alignment horizontal="center" vertical="center" shrinkToFit="1"/>
    </xf>
    <xf numFmtId="0" fontId="6" fillId="4" borderId="116" xfId="0" applyFont="1" applyFill="1" applyBorder="1" applyAlignment="1">
      <alignment horizontal="center" vertical="center" shrinkToFit="1"/>
    </xf>
    <xf numFmtId="176" fontId="6" fillId="4" borderId="73" xfId="0" applyNumberFormat="1" applyFont="1" applyFill="1" applyBorder="1" applyAlignment="1">
      <alignment horizontal="right" vertical="center" shrinkToFit="1"/>
    </xf>
    <xf numFmtId="0" fontId="6" fillId="4" borderId="73" xfId="0" applyFont="1" applyFill="1" applyBorder="1" applyAlignment="1">
      <alignment horizontal="center" vertical="center" shrinkToFit="1"/>
    </xf>
    <xf numFmtId="0" fontId="6" fillId="4" borderId="74" xfId="0" applyFont="1" applyFill="1" applyBorder="1" applyAlignment="1">
      <alignment horizontal="center" vertical="center" shrinkToFit="1"/>
    </xf>
    <xf numFmtId="177" fontId="0" fillId="4" borderId="79" xfId="0" applyNumberFormat="1" applyFill="1" applyBorder="1" applyAlignment="1">
      <alignment horizontal="center" vertical="top"/>
    </xf>
    <xf numFmtId="0" fontId="6" fillId="4" borderId="117" xfId="0" applyFont="1" applyFill="1" applyBorder="1" applyAlignment="1">
      <alignment horizontal="center" vertical="center" shrinkToFit="1"/>
    </xf>
    <xf numFmtId="0" fontId="6" fillId="4" borderId="118" xfId="0" applyFont="1" applyFill="1" applyBorder="1" applyAlignment="1">
      <alignment horizontal="center" vertical="center" shrinkToFit="1"/>
    </xf>
    <xf numFmtId="0" fontId="6" fillId="4" borderId="57" xfId="0" applyFont="1" applyFill="1" applyBorder="1" applyAlignment="1">
      <alignment horizontal="center" vertical="center" shrinkToFit="1"/>
    </xf>
    <xf numFmtId="0" fontId="6" fillId="4" borderId="23" xfId="0" applyFont="1" applyFill="1" applyBorder="1" applyAlignment="1">
      <alignment horizontal="center" vertical="center" shrinkToFit="1"/>
    </xf>
    <xf numFmtId="0" fontId="6" fillId="4" borderId="58" xfId="0" applyFont="1" applyFill="1" applyBorder="1" applyAlignment="1">
      <alignment horizontal="center" vertical="center" shrinkToFit="1"/>
    </xf>
    <xf numFmtId="0" fontId="6" fillId="4" borderId="83" xfId="0" applyFont="1" applyFill="1" applyBorder="1" applyAlignment="1">
      <alignment horizontal="center" vertical="center" shrinkToFit="1"/>
    </xf>
    <xf numFmtId="0" fontId="6" fillId="4" borderId="92" xfId="0" applyFont="1" applyFill="1" applyBorder="1" applyAlignment="1">
      <alignment horizontal="center" vertical="center" shrinkToFit="1"/>
    </xf>
    <xf numFmtId="0" fontId="6" fillId="4" borderId="59" xfId="0" applyFont="1" applyFill="1" applyBorder="1" applyAlignment="1">
      <alignment horizontal="center" vertical="center" shrinkToFit="1"/>
    </xf>
    <xf numFmtId="0" fontId="6" fillId="4" borderId="100" xfId="0" applyFont="1" applyFill="1" applyBorder="1" applyAlignment="1">
      <alignment horizontal="center" vertical="center" shrinkToFit="1"/>
    </xf>
    <xf numFmtId="0" fontId="7" fillId="4" borderId="87" xfId="0" applyFont="1" applyFill="1" applyBorder="1" applyAlignment="1">
      <alignment horizontal="center" vertical="center" shrinkToFit="1"/>
    </xf>
    <xf numFmtId="0" fontId="7" fillId="4" borderId="104" xfId="0" applyFont="1" applyFill="1" applyBorder="1" applyAlignment="1">
      <alignment horizontal="center" vertical="center" shrinkToFit="1"/>
    </xf>
    <xf numFmtId="0" fontId="6" fillId="4" borderId="81" xfId="0" applyFont="1" applyFill="1" applyBorder="1" applyAlignment="1">
      <alignment horizontal="center" vertical="center" textRotation="255" shrinkToFit="1"/>
    </xf>
    <xf numFmtId="0" fontId="6" fillId="4" borderId="0" xfId="0" applyFont="1" applyFill="1" applyAlignment="1">
      <alignment horizontal="right" vertical="center"/>
    </xf>
    <xf numFmtId="0" fontId="14" fillId="4" borderId="105" xfId="0" applyFont="1" applyFill="1" applyBorder="1" applyAlignment="1">
      <alignment horizontal="center" vertical="center"/>
    </xf>
    <xf numFmtId="0" fontId="14" fillId="4" borderId="69" xfId="0" applyFont="1" applyFill="1" applyBorder="1" applyAlignment="1">
      <alignment horizontal="center" vertical="center"/>
    </xf>
    <xf numFmtId="0" fontId="14" fillId="4" borderId="106" xfId="0" applyFont="1" applyFill="1" applyBorder="1" applyAlignment="1">
      <alignment horizontal="center" vertical="center"/>
    </xf>
    <xf numFmtId="0" fontId="6" fillId="4" borderId="54" xfId="0" applyFont="1" applyFill="1" applyBorder="1" applyAlignment="1">
      <alignment horizontal="center" vertical="center" shrinkToFit="1"/>
    </xf>
    <xf numFmtId="0" fontId="6" fillId="4" borderId="107" xfId="0" applyFont="1" applyFill="1" applyBorder="1" applyAlignment="1">
      <alignment horizontal="center" vertical="center" shrinkToFit="1"/>
    </xf>
    <xf numFmtId="0" fontId="6" fillId="4" borderId="85" xfId="0" applyFont="1" applyFill="1" applyBorder="1" applyAlignment="1">
      <alignment horizontal="center" vertical="center" shrinkToFit="1"/>
    </xf>
    <xf numFmtId="0" fontId="6" fillId="4" borderId="108" xfId="0" applyFont="1" applyFill="1" applyBorder="1" applyAlignment="1">
      <alignment horizontal="center" vertical="center" shrinkToFit="1"/>
    </xf>
    <xf numFmtId="176" fontId="6" fillId="4" borderId="54" xfId="0" applyNumberFormat="1" applyFont="1" applyFill="1" applyBorder="1" applyAlignment="1">
      <alignment horizontal="right" vertical="center" shrinkToFit="1"/>
    </xf>
    <xf numFmtId="0" fontId="0" fillId="0" borderId="34" xfId="0" applyBorder="1" applyAlignment="1">
      <alignment horizontal="center" vertical="center" textRotation="255" shrinkToFit="1"/>
    </xf>
    <xf numFmtId="0" fontId="7" fillId="4" borderId="113" xfId="0" applyFont="1" applyFill="1" applyBorder="1" applyAlignment="1">
      <alignment horizontal="center" vertical="center" shrinkToFit="1"/>
    </xf>
    <xf numFmtId="0" fontId="14" fillId="4" borderId="84"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12" xfId="0" applyFont="1" applyFill="1" applyBorder="1" applyAlignment="1">
      <alignment horizontal="center" vertical="center"/>
    </xf>
    <xf numFmtId="0" fontId="7" fillId="4" borderId="110" xfId="0" applyFont="1" applyFill="1" applyBorder="1" applyAlignment="1">
      <alignment horizontal="center" vertical="center" shrinkToFit="1"/>
    </xf>
    <xf numFmtId="0" fontId="7" fillId="4" borderId="91" xfId="0" applyFont="1" applyFill="1" applyBorder="1" applyAlignment="1">
      <alignment horizontal="center" vertical="center" shrinkToFit="1"/>
    </xf>
    <xf numFmtId="0" fontId="0" fillId="4" borderId="23" xfId="0" applyFill="1" applyBorder="1" applyAlignment="1">
      <alignment horizontal="center" vertical="center"/>
    </xf>
    <xf numFmtId="0" fontId="0" fillId="4" borderId="99" xfId="0" applyFill="1" applyBorder="1" applyAlignment="1">
      <alignment horizontal="center" vertical="center"/>
    </xf>
    <xf numFmtId="0" fontId="14" fillId="4" borderId="1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3" fillId="4" borderId="8" xfId="0" applyFont="1" applyFill="1" applyBorder="1" applyAlignment="1" applyProtection="1">
      <alignment horizontal="center" vertical="center" shrinkToFit="1"/>
      <protection locked="0"/>
    </xf>
    <xf numFmtId="0" fontId="13" fillId="4" borderId="43" xfId="0" applyFont="1" applyFill="1" applyBorder="1" applyAlignment="1" applyProtection="1">
      <alignment horizontal="center" vertical="center" shrinkToFit="1"/>
      <protection locked="0"/>
    </xf>
    <xf numFmtId="0" fontId="7" fillId="4" borderId="109" xfId="0" applyFont="1" applyFill="1" applyBorder="1" applyAlignment="1">
      <alignment horizontal="center" vertical="center" shrinkToFit="1"/>
    </xf>
    <xf numFmtId="176" fontId="6" fillId="4" borderId="98" xfId="0" applyNumberFormat="1" applyFont="1" applyFill="1" applyBorder="1" applyAlignment="1">
      <alignment horizontal="right" vertical="center" shrinkToFit="1"/>
    </xf>
    <xf numFmtId="0" fontId="6" fillId="4" borderId="98" xfId="0" applyFont="1" applyFill="1" applyBorder="1" applyAlignment="1">
      <alignment horizontal="center" vertical="center" shrinkToFit="1"/>
    </xf>
    <xf numFmtId="0" fontId="6" fillId="4" borderId="47" xfId="0" applyFont="1" applyFill="1" applyBorder="1" applyAlignment="1">
      <alignment horizontal="center" vertical="center" shrinkToFit="1"/>
    </xf>
    <xf numFmtId="0" fontId="6" fillId="4" borderId="99" xfId="0" applyFont="1" applyFill="1" applyBorder="1" applyAlignment="1">
      <alignment horizontal="center" vertical="center" shrinkToFit="1"/>
    </xf>
    <xf numFmtId="0" fontId="7" fillId="4" borderId="59" xfId="0" applyFont="1" applyFill="1" applyBorder="1" applyAlignment="1">
      <alignment horizontal="center" vertical="center" shrinkToFit="1"/>
    </xf>
    <xf numFmtId="0" fontId="7" fillId="4" borderId="100" xfId="0" applyFont="1" applyFill="1" applyBorder="1" applyAlignment="1">
      <alignment horizontal="center" vertical="center" shrinkToFit="1"/>
    </xf>
    <xf numFmtId="0" fontId="6" fillId="4" borderId="56" xfId="0" applyFont="1" applyFill="1" applyBorder="1" applyAlignment="1">
      <alignment horizontal="center" vertical="center" shrinkToFit="1"/>
    </xf>
    <xf numFmtId="0" fontId="6" fillId="4" borderId="101" xfId="0" applyFont="1" applyFill="1" applyBorder="1" applyAlignment="1">
      <alignment horizontal="center" vertical="center" shrinkToFit="1"/>
    </xf>
    <xf numFmtId="0" fontId="7" fillId="4" borderId="102" xfId="0" applyFont="1" applyFill="1" applyBorder="1" applyAlignment="1">
      <alignment horizontal="center" vertical="center" shrinkToFit="1"/>
    </xf>
    <xf numFmtId="0" fontId="24" fillId="4" borderId="60" xfId="0" applyFont="1" applyFill="1" applyBorder="1" applyAlignment="1">
      <alignment horizontal="center" vertical="center" shrinkToFit="1"/>
    </xf>
    <xf numFmtId="0" fontId="24" fillId="4" borderId="98" xfId="0" applyFont="1" applyFill="1" applyBorder="1" applyAlignment="1">
      <alignment horizontal="center" vertical="center" shrinkToFit="1"/>
    </xf>
    <xf numFmtId="0" fontId="24" fillId="4" borderId="18" xfId="0" applyFont="1" applyFill="1" applyBorder="1" applyAlignment="1">
      <alignment horizontal="center" vertical="center" shrinkToFit="1"/>
    </xf>
    <xf numFmtId="49" fontId="0" fillId="0" borderId="0" xfId="0" applyNumberFormat="1" applyBorder="1" applyAlignment="1">
      <alignment horizontal="center" vertical="center" wrapText="1"/>
    </xf>
    <xf numFmtId="49" fontId="14" fillId="4" borderId="20" xfId="0" applyNumberFormat="1" applyFont="1" applyFill="1" applyBorder="1" applyAlignment="1" applyProtection="1">
      <alignment horizontal="left" vertical="center"/>
      <protection locked="0"/>
    </xf>
    <xf numFmtId="49" fontId="14" fillId="4" borderId="44" xfId="0" applyNumberFormat="1" applyFont="1" applyFill="1" applyBorder="1" applyAlignment="1" applyProtection="1">
      <alignment horizontal="left" vertical="center"/>
      <protection locked="0"/>
    </xf>
    <xf numFmtId="0" fontId="24" fillId="4" borderId="0" xfId="0" applyFont="1" applyFill="1" applyBorder="1" applyAlignment="1">
      <alignment horizontal="right" vertical="center" shrinkToFit="1"/>
    </xf>
    <xf numFmtId="0" fontId="6" fillId="4" borderId="52" xfId="0" applyFont="1" applyFill="1" applyBorder="1" applyAlignment="1">
      <alignment horizontal="center" vertical="center" shrinkToFit="1"/>
    </xf>
    <xf numFmtId="0" fontId="6" fillId="4" borderId="96" xfId="0" applyFont="1" applyFill="1" applyBorder="1" applyAlignment="1">
      <alignment horizontal="center" vertical="center" shrinkToFit="1"/>
    </xf>
    <xf numFmtId="49" fontId="14" fillId="4" borderId="20" xfId="0" applyNumberFormat="1" applyFont="1" applyFill="1" applyBorder="1" applyAlignment="1" applyProtection="1">
      <alignment horizontal="left" vertical="center" shrinkToFit="1"/>
      <protection locked="0"/>
    </xf>
    <xf numFmtId="49" fontId="14" fillId="4" borderId="21" xfId="0" applyNumberFormat="1" applyFont="1" applyFill="1" applyBorder="1" applyAlignment="1" applyProtection="1">
      <alignment horizontal="left" vertical="center" shrinkToFit="1"/>
      <protection locked="0"/>
    </xf>
    <xf numFmtId="0" fontId="14" fillId="4" borderId="16" xfId="0" applyFont="1" applyFill="1" applyBorder="1" applyAlignment="1">
      <alignment horizontal="center" vertical="center" shrinkToFit="1"/>
    </xf>
    <xf numFmtId="0" fontId="14" fillId="4" borderId="20" xfId="0" applyFont="1" applyFill="1" applyBorder="1" applyAlignment="1">
      <alignment horizontal="center" vertical="center" shrinkToFit="1"/>
    </xf>
    <xf numFmtId="0" fontId="14" fillId="4" borderId="17" xfId="0" applyFont="1" applyFill="1" applyBorder="1" applyAlignment="1">
      <alignment horizontal="center" vertical="center" shrinkToFit="1"/>
    </xf>
    <xf numFmtId="0" fontId="14" fillId="4" borderId="97" xfId="0" applyFont="1" applyFill="1" applyBorder="1" applyAlignment="1">
      <alignment horizontal="center" vertical="center" shrinkToFit="1"/>
    </xf>
    <xf numFmtId="0" fontId="6" fillId="4" borderId="75" xfId="0" applyFont="1" applyFill="1" applyBorder="1" applyAlignment="1">
      <alignment horizontal="center" vertical="center" textRotation="255" shrinkToFit="1"/>
    </xf>
    <xf numFmtId="0" fontId="6" fillId="4" borderId="76" xfId="0" applyFont="1" applyFill="1" applyBorder="1" applyAlignment="1">
      <alignment horizontal="center" vertical="center" textRotation="255" shrinkToFit="1"/>
    </xf>
    <xf numFmtId="0" fontId="23" fillId="4" borderId="0" xfId="0" applyFont="1" applyFill="1" applyAlignment="1">
      <alignment horizontal="center" vertical="center" shrinkToFit="1"/>
    </xf>
    <xf numFmtId="0" fontId="7" fillId="4" borderId="84"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12" xfId="0" applyFont="1" applyFill="1" applyBorder="1" applyAlignment="1">
      <alignment horizontal="center" vertical="center"/>
    </xf>
    <xf numFmtId="176" fontId="6" fillId="4" borderId="85" xfId="0" applyNumberFormat="1" applyFont="1" applyFill="1" applyBorder="1" applyAlignment="1">
      <alignment horizontal="right" vertical="center" shrinkToFit="1"/>
    </xf>
    <xf numFmtId="0" fontId="7" fillId="4" borderId="86" xfId="0" applyFont="1" applyFill="1" applyBorder="1" applyAlignment="1">
      <alignment horizontal="center" vertical="center" shrinkToFit="1"/>
    </xf>
    <xf numFmtId="0" fontId="14" fillId="4" borderId="84"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8" xfId="0" applyFont="1" applyFill="1" applyBorder="1" applyAlignment="1">
      <alignment horizontal="right" vertical="center" shrinkToFit="1"/>
    </xf>
    <xf numFmtId="0" fontId="14" fillId="4" borderId="43" xfId="0" applyFont="1" applyFill="1" applyBorder="1" applyAlignment="1">
      <alignment horizontal="right" vertical="center" shrinkToFit="1"/>
    </xf>
    <xf numFmtId="0" fontId="14" fillId="4" borderId="91" xfId="0" applyFont="1" applyFill="1" applyBorder="1" applyAlignment="1" applyProtection="1">
      <alignment horizontal="right" vertical="center" shrinkToFit="1"/>
      <protection locked="0"/>
    </xf>
    <xf numFmtId="0" fontId="14" fillId="4" borderId="92" xfId="0" applyFont="1" applyFill="1" applyBorder="1" applyAlignment="1" applyProtection="1">
      <alignment horizontal="right" vertical="center" shrinkToFit="1"/>
      <protection locked="0"/>
    </xf>
    <xf numFmtId="0" fontId="15" fillId="4" borderId="69" xfId="0" applyFont="1" applyFill="1" applyBorder="1" applyAlignment="1" applyProtection="1">
      <alignment horizontal="center" vertical="center" shrinkToFit="1"/>
      <protection locked="0"/>
    </xf>
    <xf numFmtId="0" fontId="15" fillId="4" borderId="71" xfId="0" applyFont="1" applyFill="1" applyBorder="1" applyAlignment="1" applyProtection="1">
      <alignment horizontal="center" vertical="center" shrinkToFit="1"/>
      <protection locked="0"/>
    </xf>
    <xf numFmtId="0" fontId="15" fillId="4" borderId="8" xfId="0" applyFont="1" applyFill="1" applyBorder="1" applyAlignment="1" applyProtection="1">
      <alignment horizontal="center" vertical="center" shrinkToFit="1"/>
      <protection locked="0"/>
    </xf>
    <xf numFmtId="0" fontId="15" fillId="4" borderId="9" xfId="0" applyFont="1" applyFill="1" applyBorder="1" applyAlignment="1" applyProtection="1">
      <alignment horizontal="center" vertical="center" shrinkToFit="1"/>
      <protection locked="0"/>
    </xf>
    <xf numFmtId="0" fontId="7" fillId="4" borderId="88" xfId="0" applyFont="1" applyFill="1" applyBorder="1" applyAlignment="1">
      <alignment horizontal="center" vertical="center" shrinkToFit="1"/>
    </xf>
    <xf numFmtId="0" fontId="7" fillId="4" borderId="89" xfId="0" applyFont="1" applyFill="1" applyBorder="1" applyAlignment="1">
      <alignment horizontal="center" vertical="center" shrinkToFit="1"/>
    </xf>
    <xf numFmtId="0" fontId="7" fillId="4" borderId="93" xfId="0" applyFont="1" applyFill="1" applyBorder="1" applyAlignment="1">
      <alignment horizontal="center" vertical="center" shrinkToFit="1"/>
    </xf>
    <xf numFmtId="0" fontId="7" fillId="4" borderId="94" xfId="0" applyFont="1" applyFill="1" applyBorder="1" applyAlignment="1">
      <alignment horizontal="center" vertical="center" shrinkToFit="1"/>
    </xf>
    <xf numFmtId="0" fontId="7" fillId="4" borderId="95" xfId="0" applyFont="1" applyFill="1" applyBorder="1" applyAlignment="1">
      <alignment horizontal="center" vertical="center" shrinkToFit="1"/>
    </xf>
    <xf numFmtId="0" fontId="14" fillId="4" borderId="89" xfId="0" applyFont="1" applyFill="1" applyBorder="1" applyAlignment="1" applyProtection="1">
      <alignment horizontal="right" vertical="center" shrinkToFit="1"/>
      <protection locked="0"/>
    </xf>
    <xf numFmtId="0" fontId="14" fillId="4" borderId="90" xfId="0" applyFont="1" applyFill="1" applyBorder="1" applyAlignment="1" applyProtection="1">
      <alignment horizontal="right" vertical="center" shrinkToFit="1"/>
      <protection locked="0"/>
    </xf>
    <xf numFmtId="0" fontId="7" fillId="4" borderId="111" xfId="0" applyFont="1" applyFill="1" applyBorder="1" applyAlignment="1">
      <alignment horizontal="center" vertical="center" shrinkToFit="1"/>
    </xf>
    <xf numFmtId="0" fontId="7" fillId="4" borderId="112" xfId="0" applyFont="1" applyFill="1" applyBorder="1" applyAlignment="1">
      <alignment horizontal="center" vertical="center" shrinkToFit="1"/>
    </xf>
    <xf numFmtId="176" fontId="6" fillId="4" borderId="23" xfId="0" applyNumberFormat="1" applyFont="1" applyFill="1" applyBorder="1" applyAlignment="1">
      <alignment horizontal="right" vertical="center" shrinkToFit="1"/>
    </xf>
    <xf numFmtId="49" fontId="15" fillId="4" borderId="8" xfId="0" applyNumberFormat="1" applyFont="1" applyFill="1" applyBorder="1" applyAlignment="1" applyProtection="1">
      <alignment horizontal="center" vertical="center" shrinkToFit="1"/>
      <protection locked="0"/>
    </xf>
    <xf numFmtId="49" fontId="15" fillId="4" borderId="9" xfId="0" applyNumberFormat="1" applyFont="1" applyFill="1" applyBorder="1" applyAlignment="1" applyProtection="1">
      <alignment horizontal="center" vertical="center" shrinkToFit="1"/>
      <protection locked="0"/>
    </xf>
    <xf numFmtId="0" fontId="6" fillId="4" borderId="82" xfId="0" applyFont="1" applyFill="1" applyBorder="1" applyAlignment="1">
      <alignment horizontal="center" vertical="center" textRotation="255" shrinkToFit="1"/>
    </xf>
    <xf numFmtId="176" fontId="6" fillId="4" borderId="83" xfId="0" applyNumberFormat="1" applyFont="1" applyFill="1" applyBorder="1" applyAlignment="1">
      <alignment horizontal="right" vertical="center" shrinkToFit="1"/>
    </xf>
  </cellXfs>
  <cellStyles count="1">
    <cellStyle name="標準" xfId="0" builtinId="0"/>
  </cellStyles>
  <dxfs count="18">
    <dxf>
      <font>
        <b/>
        <i/>
        <strike/>
        <color rgb="FFFF0000"/>
      </font>
      <fill>
        <patternFill>
          <bgColor theme="0" tint="-0.24994659260841701"/>
        </patternFill>
      </fill>
    </dxf>
    <dxf>
      <font>
        <b/>
        <i/>
        <strike/>
        <color rgb="FFFF0000"/>
      </font>
      <fill>
        <patternFill>
          <bgColor theme="0" tint="-0.24994659260841701"/>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indexed="53"/>
        </patternFill>
      </fill>
    </dxf>
    <dxf>
      <font>
        <b/>
        <i val="0"/>
        <strike/>
        <condense val="0"/>
        <extend val="0"/>
        <color indexed="10"/>
      </font>
      <fill>
        <patternFill>
          <bgColor indexed="22"/>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18"/>
        </patternFill>
      </fill>
    </dxf>
    <dxf>
      <fill>
        <patternFill>
          <bgColor indexed="26"/>
        </patternFill>
      </fill>
    </dxf>
    <dxf>
      <font>
        <b/>
        <i/>
        <strike/>
        <condense val="0"/>
        <extend val="0"/>
        <color indexed="10"/>
      </font>
      <fill>
        <patternFill patternType="solid">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66674</xdr:colOff>
      <xdr:row>145</xdr:row>
      <xdr:rowOff>95251</xdr:rowOff>
    </xdr:from>
    <xdr:to>
      <xdr:col>13</xdr:col>
      <xdr:colOff>523874</xdr:colOff>
      <xdr:row>154</xdr:row>
      <xdr:rowOff>66676</xdr:rowOff>
    </xdr:to>
    <xdr:sp macro="" textlink="">
      <xdr:nvSpPr>
        <xdr:cNvPr id="2" name="線吹き出し 2 (枠付き) 1"/>
        <xdr:cNvSpPr/>
      </xdr:nvSpPr>
      <xdr:spPr>
        <a:xfrm>
          <a:off x="2095499" y="33385126"/>
          <a:ext cx="5172075" cy="1619250"/>
        </a:xfrm>
        <a:prstGeom prst="borderCallout2">
          <a:avLst>
            <a:gd name="adj1" fmla="val 18750"/>
            <a:gd name="adj2" fmla="val -2757"/>
            <a:gd name="adj3" fmla="val 18750"/>
            <a:gd name="adj4" fmla="val -16667"/>
            <a:gd name="adj5" fmla="val -3829"/>
            <a:gd name="adj6" fmla="val -1909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12</xdr:col>
      <xdr:colOff>514350</xdr:colOff>
      <xdr:row>33</xdr:row>
      <xdr:rowOff>161925</xdr:rowOff>
    </xdr:from>
    <xdr:to>
      <xdr:col>13</xdr:col>
      <xdr:colOff>504825</xdr:colOff>
      <xdr:row>35</xdr:row>
      <xdr:rowOff>0</xdr:rowOff>
    </xdr:to>
    <xdr:pic>
      <xdr:nvPicPr>
        <xdr:cNvPr id="1028"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4175" y="12630150"/>
          <a:ext cx="514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276225</xdr:colOff>
      <xdr:row>2</xdr:row>
      <xdr:rowOff>123825</xdr:rowOff>
    </xdr:to>
    <xdr:pic>
      <xdr:nvPicPr>
        <xdr:cNvPr id="5140"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59"/>
  <sheetViews>
    <sheetView showGridLines="0" showRowColHeaders="0" view="pageBreakPreview" topLeftCell="A67" zoomScaleNormal="100" zoomScaleSheetLayoutView="100" workbookViewId="0">
      <selection activeCell="AG12" sqref="AG12"/>
    </sheetView>
  </sheetViews>
  <sheetFormatPr defaultRowHeight="13.5" x14ac:dyDescent="0.15"/>
  <cols>
    <col min="1" max="1" width="3" customWidth="1"/>
    <col min="3" max="3" width="7.75" bestFit="1" customWidth="1"/>
    <col min="4" max="14" width="6.875" customWidth="1"/>
    <col min="15" max="15" width="6" hidden="1" customWidth="1"/>
    <col min="16" max="16" width="9.75" hidden="1" customWidth="1"/>
    <col min="17" max="17" width="2.875" hidden="1" customWidth="1"/>
    <col min="18" max="26" width="6.25" hidden="1" customWidth="1"/>
    <col min="27" max="29" width="6.25" customWidth="1"/>
    <col min="30" max="30" width="6.5" bestFit="1" customWidth="1"/>
  </cols>
  <sheetData>
    <row r="1" spans="1:16" x14ac:dyDescent="0.15">
      <c r="A1" s="173"/>
      <c r="B1" s="173"/>
      <c r="C1" s="173"/>
      <c r="D1" s="173"/>
      <c r="E1" s="173"/>
      <c r="F1" s="173"/>
      <c r="G1" s="173"/>
      <c r="H1" s="173"/>
      <c r="I1" s="173"/>
      <c r="J1" s="173"/>
      <c r="K1" s="173"/>
      <c r="L1" s="173"/>
      <c r="M1" s="173"/>
      <c r="N1" s="173"/>
    </row>
    <row r="2" spans="1:16" s="3" customFormat="1" ht="14.25" x14ac:dyDescent="0.15">
      <c r="A2" s="192">
        <v>43545</v>
      </c>
      <c r="B2" s="192"/>
      <c r="C2" s="192"/>
      <c r="D2" s="192"/>
      <c r="E2" s="192"/>
      <c r="F2" s="192"/>
      <c r="G2" s="192"/>
      <c r="H2" s="192"/>
      <c r="I2" s="192"/>
      <c r="J2" s="192"/>
      <c r="K2" s="192"/>
      <c r="L2" s="192"/>
      <c r="M2" s="192"/>
      <c r="N2" s="192"/>
    </row>
    <row r="3" spans="1:16" s="3" customFormat="1" ht="14.25" x14ac:dyDescent="0.15">
      <c r="A3" s="193" t="s">
        <v>37</v>
      </c>
      <c r="B3" s="193"/>
      <c r="C3" s="193"/>
      <c r="D3" s="193"/>
      <c r="E3" s="193"/>
      <c r="F3" s="193"/>
      <c r="G3" s="193"/>
      <c r="H3" s="193"/>
      <c r="I3" s="193"/>
      <c r="J3" s="193"/>
      <c r="K3" s="193"/>
      <c r="L3" s="193"/>
      <c r="M3" s="193"/>
      <c r="N3" s="193"/>
    </row>
    <row r="4" spans="1:16" s="3" customFormat="1" ht="14.25" x14ac:dyDescent="0.15">
      <c r="A4" s="174" t="s">
        <v>68</v>
      </c>
      <c r="B4" s="174"/>
      <c r="C4" s="174"/>
      <c r="D4" s="174"/>
      <c r="E4" s="174"/>
      <c r="F4" s="174"/>
      <c r="G4" s="174"/>
      <c r="H4" s="174"/>
      <c r="I4" s="174"/>
      <c r="J4" s="174"/>
      <c r="K4" s="174"/>
      <c r="L4" s="174"/>
      <c r="M4" s="174"/>
      <c r="N4" s="174"/>
    </row>
    <row r="5" spans="1:16" s="3" customFormat="1" ht="14.25" x14ac:dyDescent="0.15">
      <c r="A5" s="174" t="s">
        <v>115</v>
      </c>
      <c r="B5" s="174"/>
      <c r="C5" s="174"/>
      <c r="D5" s="174"/>
      <c r="E5" s="174"/>
      <c r="F5" s="174"/>
      <c r="G5" s="174"/>
      <c r="H5" s="174"/>
      <c r="I5" s="174"/>
      <c r="J5" s="174"/>
      <c r="K5" s="174"/>
      <c r="L5" s="174"/>
      <c r="M5" s="174"/>
      <c r="N5" s="174"/>
    </row>
    <row r="6" spans="1:16" x14ac:dyDescent="0.15">
      <c r="A6" s="22"/>
      <c r="B6" s="22"/>
      <c r="C6" s="22"/>
      <c r="D6" s="22"/>
      <c r="E6" s="22"/>
      <c r="F6" s="22"/>
      <c r="G6" s="22"/>
      <c r="H6" s="22"/>
      <c r="I6" s="22"/>
      <c r="J6" s="22"/>
      <c r="K6" s="22"/>
      <c r="L6" s="22"/>
      <c r="M6" s="22"/>
      <c r="N6" s="22"/>
    </row>
    <row r="7" spans="1:16" s="1" customFormat="1" ht="18.75" x14ac:dyDescent="0.15">
      <c r="A7" s="176" t="s">
        <v>232</v>
      </c>
      <c r="B7" s="176"/>
      <c r="C7" s="176"/>
      <c r="D7" s="176"/>
      <c r="E7" s="176"/>
      <c r="F7" s="176"/>
      <c r="G7" s="176"/>
      <c r="H7" s="176"/>
      <c r="I7" s="176"/>
      <c r="J7" s="176"/>
      <c r="K7" s="176"/>
      <c r="L7" s="176"/>
      <c r="M7" s="176"/>
      <c r="N7" s="176"/>
    </row>
    <row r="8" spans="1:16" ht="13.5" customHeight="1" x14ac:dyDescent="0.15">
      <c r="A8" s="22"/>
      <c r="B8" s="22"/>
      <c r="C8" s="22"/>
      <c r="D8" s="22"/>
      <c r="E8" s="22"/>
      <c r="F8" s="22"/>
      <c r="G8" s="22"/>
      <c r="H8" s="22"/>
      <c r="I8" s="22"/>
      <c r="J8" s="22"/>
      <c r="K8" s="22"/>
      <c r="L8" s="22"/>
      <c r="M8" s="22"/>
      <c r="N8" s="22"/>
    </row>
    <row r="9" spans="1:16" ht="13.5" customHeight="1" x14ac:dyDescent="0.15">
      <c r="A9" s="22"/>
      <c r="B9" s="22"/>
      <c r="C9" s="22"/>
      <c r="D9" s="22"/>
      <c r="E9" s="22"/>
      <c r="F9" s="22"/>
      <c r="G9" s="22"/>
      <c r="H9" s="22"/>
      <c r="I9" s="22"/>
      <c r="J9" s="22"/>
      <c r="K9" s="22"/>
      <c r="L9" s="22"/>
      <c r="M9" s="22"/>
      <c r="N9" s="22"/>
    </row>
    <row r="10" spans="1:16" ht="51.75" x14ac:dyDescent="0.15">
      <c r="A10" s="194" t="s">
        <v>233</v>
      </c>
      <c r="B10" s="194"/>
      <c r="C10" s="194"/>
      <c r="D10" s="194"/>
      <c r="E10" s="194"/>
      <c r="F10" s="194"/>
      <c r="G10" s="194"/>
      <c r="H10" s="194"/>
      <c r="I10" s="194"/>
      <c r="J10" s="194"/>
      <c r="K10" s="194"/>
      <c r="L10" s="194"/>
      <c r="M10" s="194"/>
      <c r="N10" s="194"/>
      <c r="P10" s="5" t="s">
        <v>173</v>
      </c>
    </row>
    <row r="11" spans="1:16" ht="60.75" x14ac:dyDescent="0.15">
      <c r="A11" s="23"/>
      <c r="B11" s="24" t="s">
        <v>38</v>
      </c>
      <c r="C11" s="194" t="s">
        <v>202</v>
      </c>
      <c r="D11" s="194"/>
      <c r="E11" s="194"/>
      <c r="F11" s="194"/>
      <c r="G11" s="194"/>
      <c r="H11" s="194"/>
      <c r="I11" s="194"/>
      <c r="J11" s="194"/>
      <c r="K11" s="194"/>
      <c r="L11" s="194"/>
      <c r="M11" s="194"/>
      <c r="N11" s="194"/>
      <c r="P11" s="5" t="s">
        <v>162</v>
      </c>
    </row>
    <row r="12" spans="1:16" ht="51.75" x14ac:dyDescent="0.15">
      <c r="A12" s="23"/>
      <c r="B12" s="24" t="s">
        <v>41</v>
      </c>
      <c r="C12" s="194" t="s">
        <v>163</v>
      </c>
      <c r="D12" s="194"/>
      <c r="E12" s="194"/>
      <c r="F12" s="194"/>
      <c r="G12" s="194"/>
      <c r="H12" s="194"/>
      <c r="I12" s="194"/>
      <c r="J12" s="194"/>
      <c r="K12" s="194"/>
      <c r="L12" s="194"/>
      <c r="M12" s="194"/>
      <c r="N12" s="194"/>
      <c r="P12" s="5" t="s">
        <v>142</v>
      </c>
    </row>
    <row r="13" spans="1:16" ht="132" x14ac:dyDescent="0.15">
      <c r="A13" s="35"/>
      <c r="B13" s="4" t="s">
        <v>139</v>
      </c>
      <c r="C13" s="175" t="s">
        <v>234</v>
      </c>
      <c r="D13" s="175"/>
      <c r="E13" s="175"/>
      <c r="F13" s="175"/>
      <c r="G13" s="175"/>
      <c r="H13" s="175"/>
      <c r="I13" s="175"/>
      <c r="J13" s="175"/>
      <c r="K13" s="175"/>
      <c r="L13" s="175"/>
      <c r="M13" s="175"/>
      <c r="N13" s="175"/>
      <c r="P13" s="5" t="s">
        <v>175</v>
      </c>
    </row>
    <row r="14" spans="1:16" ht="17.25" x14ac:dyDescent="0.15">
      <c r="A14" s="35"/>
      <c r="B14" s="4" t="s">
        <v>140</v>
      </c>
      <c r="C14" s="175" t="s">
        <v>164</v>
      </c>
      <c r="D14" s="175"/>
      <c r="E14" s="175"/>
      <c r="F14" s="175"/>
      <c r="G14" s="175"/>
      <c r="H14" s="175"/>
      <c r="I14" s="175"/>
      <c r="J14" s="175"/>
      <c r="K14" s="175"/>
      <c r="L14" s="175"/>
      <c r="M14" s="175"/>
      <c r="N14" s="175"/>
      <c r="P14" s="96" t="s">
        <v>34</v>
      </c>
    </row>
    <row r="15" spans="1:16" ht="62.25" x14ac:dyDescent="0.15">
      <c r="A15" s="180" t="s">
        <v>222</v>
      </c>
      <c r="B15" s="181"/>
      <c r="C15" s="181"/>
      <c r="D15" s="181"/>
      <c r="E15" s="181"/>
      <c r="F15" s="181"/>
      <c r="G15" s="181"/>
      <c r="H15" s="181"/>
      <c r="I15" s="181"/>
      <c r="J15" s="181"/>
      <c r="K15" s="181"/>
      <c r="L15" s="181"/>
      <c r="M15" s="181"/>
      <c r="N15" s="182"/>
      <c r="P15" s="5" t="s">
        <v>215</v>
      </c>
    </row>
    <row r="16" spans="1:16" ht="34.5" x14ac:dyDescent="0.15">
      <c r="A16" s="94"/>
      <c r="B16" s="95"/>
      <c r="C16" s="190" t="s">
        <v>223</v>
      </c>
      <c r="D16" s="191"/>
      <c r="E16" s="191"/>
      <c r="F16" s="191"/>
      <c r="G16" s="191"/>
      <c r="H16" s="191"/>
      <c r="I16" s="191"/>
      <c r="J16" s="191"/>
      <c r="K16" s="191"/>
      <c r="L16" s="191"/>
      <c r="M16" s="191"/>
      <c r="N16" s="191"/>
      <c r="P16" s="46" t="s">
        <v>159</v>
      </c>
    </row>
    <row r="17" spans="1:27" ht="57" customHeight="1" x14ac:dyDescent="0.15">
      <c r="A17" s="177" t="s">
        <v>203</v>
      </c>
      <c r="B17" s="178"/>
      <c r="C17" s="178"/>
      <c r="D17" s="178"/>
      <c r="E17" s="178"/>
      <c r="F17" s="178"/>
      <c r="G17" s="178"/>
      <c r="H17" s="178"/>
      <c r="I17" s="178"/>
      <c r="J17" s="178"/>
      <c r="K17" s="178"/>
      <c r="L17" s="178"/>
      <c r="M17" s="178"/>
      <c r="N17" s="179"/>
      <c r="P17" s="5" t="s">
        <v>40</v>
      </c>
    </row>
    <row r="18" spans="1:27" ht="14.25" x14ac:dyDescent="0.15">
      <c r="A18" s="184" t="s">
        <v>165</v>
      </c>
      <c r="B18" s="184"/>
      <c r="C18" s="184"/>
      <c r="D18" s="184"/>
      <c r="E18" s="184"/>
      <c r="F18" s="184"/>
      <c r="G18" s="184"/>
      <c r="H18" s="184"/>
      <c r="I18" s="184"/>
      <c r="J18" s="184"/>
      <c r="K18" s="184"/>
      <c r="L18" s="184"/>
      <c r="M18" s="184"/>
      <c r="N18" s="184"/>
      <c r="P18" s="5"/>
    </row>
    <row r="19" spans="1:27" ht="8.25" customHeight="1" x14ac:dyDescent="0.15">
      <c r="A19" s="25"/>
      <c r="B19" s="25"/>
      <c r="C19" s="25"/>
      <c r="D19" s="25"/>
      <c r="E19" s="25"/>
      <c r="F19" s="25"/>
      <c r="G19" s="25"/>
      <c r="H19" s="25"/>
      <c r="I19" s="25"/>
      <c r="J19" s="25"/>
      <c r="K19" s="25"/>
      <c r="L19" s="25"/>
      <c r="M19" s="25"/>
      <c r="N19" s="25"/>
      <c r="O19" s="2"/>
      <c r="P19" s="2"/>
    </row>
    <row r="20" spans="1:27" ht="21" x14ac:dyDescent="0.15">
      <c r="A20" s="221" t="s">
        <v>36</v>
      </c>
      <c r="B20" s="221"/>
      <c r="C20" s="221"/>
      <c r="D20" s="221"/>
      <c r="E20" s="221"/>
      <c r="F20" s="221"/>
      <c r="G20" s="221"/>
      <c r="H20" s="221"/>
      <c r="I20" s="221"/>
      <c r="J20" s="221"/>
      <c r="K20" s="221"/>
      <c r="L20" s="221"/>
      <c r="M20" s="221"/>
      <c r="N20" s="221"/>
      <c r="O20" s="2"/>
      <c r="P20" s="2"/>
    </row>
    <row r="21" spans="1:27" ht="6.75" customHeight="1" x14ac:dyDescent="0.15">
      <c r="A21" s="25"/>
      <c r="B21" s="25"/>
      <c r="C21" s="25"/>
      <c r="D21" s="25"/>
      <c r="E21" s="25"/>
      <c r="F21" s="25"/>
      <c r="G21" s="25"/>
      <c r="H21" s="25"/>
      <c r="I21" s="25"/>
      <c r="J21" s="25"/>
      <c r="K21" s="25"/>
      <c r="L21" s="25"/>
      <c r="M21" s="25"/>
      <c r="N21" s="25"/>
      <c r="O21" s="2"/>
      <c r="P21" s="2"/>
    </row>
    <row r="22" spans="1:27" ht="15" customHeight="1" x14ac:dyDescent="0.15">
      <c r="A22" s="21" t="s">
        <v>1</v>
      </c>
      <c r="B22" s="21"/>
      <c r="C22" s="26"/>
      <c r="D22" s="217" t="s">
        <v>235</v>
      </c>
      <c r="E22" s="218"/>
      <c r="F22" s="218"/>
      <c r="G22" s="218"/>
      <c r="H22" s="218"/>
      <c r="I22" s="218"/>
      <c r="J22" s="218"/>
      <c r="K22" s="218"/>
      <c r="L22" s="218"/>
      <c r="M22" s="218"/>
      <c r="N22" s="218"/>
      <c r="O22" s="3"/>
      <c r="P22" s="3"/>
    </row>
    <row r="23" spans="1:27" ht="28.5" x14ac:dyDescent="0.15">
      <c r="A23" s="27"/>
      <c r="B23" s="27"/>
      <c r="C23" s="226" t="s">
        <v>166</v>
      </c>
      <c r="D23" s="226"/>
      <c r="E23" s="226"/>
      <c r="F23" s="226"/>
      <c r="G23" s="226"/>
      <c r="H23" s="226"/>
      <c r="I23" s="226"/>
      <c r="J23" s="226"/>
      <c r="K23" s="226"/>
      <c r="L23" s="226"/>
      <c r="M23" s="226"/>
      <c r="N23" s="226"/>
      <c r="O23" s="3"/>
      <c r="P23" s="5" t="s">
        <v>161</v>
      </c>
      <c r="AA23" s="43"/>
    </row>
    <row r="24" spans="1:27" ht="71.25" x14ac:dyDescent="0.15">
      <c r="A24" s="28" t="s">
        <v>0</v>
      </c>
      <c r="B24" s="28"/>
      <c r="C24" s="26"/>
      <c r="D24" s="219" t="s">
        <v>236</v>
      </c>
      <c r="E24" s="219"/>
      <c r="F24" s="219"/>
      <c r="G24" s="219"/>
      <c r="H24" s="219"/>
      <c r="I24" s="219"/>
      <c r="J24" s="219"/>
      <c r="K24" s="219"/>
      <c r="L24" s="219"/>
      <c r="M24" s="219"/>
      <c r="N24" s="219"/>
      <c r="O24" s="3"/>
      <c r="P24" s="5" t="s">
        <v>144</v>
      </c>
    </row>
    <row r="25" spans="1:27" ht="48.75" thickBot="1" x14ac:dyDescent="0.2">
      <c r="A25" s="27"/>
      <c r="B25" s="27"/>
      <c r="C25" s="225" t="s">
        <v>237</v>
      </c>
      <c r="D25" s="225"/>
      <c r="E25" s="225"/>
      <c r="F25" s="225"/>
      <c r="G25" s="225"/>
      <c r="H25" s="225"/>
      <c r="I25" s="225"/>
      <c r="J25" s="225"/>
      <c r="K25" s="225"/>
      <c r="L25" s="225"/>
      <c r="M25" s="225"/>
      <c r="N25" s="225"/>
      <c r="O25" s="3"/>
      <c r="P25" s="5" t="s">
        <v>160</v>
      </c>
    </row>
    <row r="26" spans="1:27" ht="42" thickTop="1" thickBot="1" x14ac:dyDescent="0.2">
      <c r="A26" s="185" t="s">
        <v>238</v>
      </c>
      <c r="B26" s="186"/>
      <c r="C26" s="186"/>
      <c r="D26" s="186"/>
      <c r="E26" s="186"/>
      <c r="F26" s="186"/>
      <c r="G26" s="186"/>
      <c r="H26" s="186"/>
      <c r="I26" s="186"/>
      <c r="J26" s="186"/>
      <c r="K26" s="186"/>
      <c r="L26" s="186"/>
      <c r="M26" s="186"/>
      <c r="N26" s="187"/>
      <c r="O26" s="3"/>
      <c r="P26" s="20" t="s">
        <v>66</v>
      </c>
    </row>
    <row r="27" spans="1:27" ht="15" thickTop="1" x14ac:dyDescent="0.15">
      <c r="A27" s="220" t="s">
        <v>167</v>
      </c>
      <c r="B27" s="220"/>
      <c r="C27" s="220"/>
      <c r="D27" s="220"/>
      <c r="E27" s="220"/>
      <c r="F27" s="220"/>
      <c r="G27" s="220"/>
      <c r="H27" s="220"/>
      <c r="I27" s="220"/>
      <c r="J27" s="220"/>
      <c r="K27" s="220"/>
      <c r="L27" s="220"/>
      <c r="M27" s="220"/>
      <c r="N27" s="220"/>
      <c r="O27" s="3"/>
      <c r="P27" s="44"/>
    </row>
    <row r="28" spans="1:27" ht="14.25" x14ac:dyDescent="0.15">
      <c r="A28" s="222" t="s">
        <v>70</v>
      </c>
      <c r="B28" s="222"/>
      <c r="C28" s="222"/>
      <c r="D28" s="222"/>
      <c r="E28" s="222"/>
      <c r="F28" s="3"/>
      <c r="G28" s="3"/>
      <c r="H28" s="3"/>
      <c r="I28" s="3"/>
      <c r="J28" s="3"/>
      <c r="K28" s="3"/>
      <c r="L28" s="3"/>
      <c r="M28" s="3"/>
      <c r="N28" s="3"/>
      <c r="O28" s="3"/>
      <c r="P28" s="3"/>
    </row>
    <row r="29" spans="1:27" ht="28.5" x14ac:dyDescent="0.15">
      <c r="A29" s="113"/>
      <c r="B29" s="7" t="s">
        <v>71</v>
      </c>
      <c r="C29" s="189" t="s">
        <v>183</v>
      </c>
      <c r="D29" s="189"/>
      <c r="E29" s="189"/>
      <c r="F29" s="189"/>
      <c r="G29" s="189"/>
      <c r="H29" s="189"/>
      <c r="I29" s="189"/>
      <c r="J29" s="189"/>
      <c r="K29" s="189"/>
      <c r="L29" s="189"/>
      <c r="M29" s="189"/>
      <c r="N29" s="189"/>
      <c r="O29" s="3"/>
      <c r="P29" s="5" t="s">
        <v>112</v>
      </c>
    </row>
    <row r="30" spans="1:27" ht="28.5" x14ac:dyDescent="0.15">
      <c r="A30" s="3"/>
      <c r="B30" s="7" t="s">
        <v>71</v>
      </c>
      <c r="C30" s="189" t="s">
        <v>168</v>
      </c>
      <c r="D30" s="189"/>
      <c r="E30" s="189"/>
      <c r="F30" s="189"/>
      <c r="G30" s="189"/>
      <c r="H30" s="189"/>
      <c r="I30" s="189"/>
      <c r="J30" s="189"/>
      <c r="K30" s="189"/>
      <c r="L30" s="189"/>
      <c r="M30" s="189"/>
      <c r="N30" s="189"/>
      <c r="O30" s="3"/>
      <c r="P30" s="5" t="s">
        <v>112</v>
      </c>
    </row>
    <row r="31" spans="1:27" ht="14.25" x14ac:dyDescent="0.15">
      <c r="A31" s="3"/>
      <c r="B31" s="7" t="s">
        <v>71</v>
      </c>
      <c r="C31" s="189" t="s">
        <v>216</v>
      </c>
      <c r="D31" s="189"/>
      <c r="E31" s="189"/>
      <c r="F31" s="189"/>
      <c r="G31" s="189"/>
      <c r="H31" s="189"/>
      <c r="I31" s="189"/>
      <c r="J31" s="189"/>
      <c r="K31" s="189"/>
      <c r="L31" s="189"/>
      <c r="M31" s="189"/>
      <c r="N31" s="189"/>
      <c r="O31" s="3"/>
      <c r="P31" s="5" t="s">
        <v>185</v>
      </c>
    </row>
    <row r="32" spans="1:27" ht="14.25" x14ac:dyDescent="0.15">
      <c r="A32" s="3"/>
      <c r="B32" s="7" t="s">
        <v>71</v>
      </c>
      <c r="C32" s="189" t="s">
        <v>192</v>
      </c>
      <c r="D32" s="189"/>
      <c r="E32" s="189"/>
      <c r="F32" s="189"/>
      <c r="G32" s="189"/>
      <c r="H32" s="189"/>
      <c r="I32" s="189"/>
      <c r="J32" s="189"/>
      <c r="K32" s="189"/>
      <c r="L32" s="189"/>
      <c r="M32" s="189"/>
      <c r="N32" s="189"/>
      <c r="O32" s="3"/>
      <c r="P32" s="5" t="s">
        <v>185</v>
      </c>
    </row>
    <row r="33" spans="1:27" ht="14.25" x14ac:dyDescent="0.15">
      <c r="A33" s="3"/>
      <c r="B33" s="7" t="s">
        <v>71</v>
      </c>
      <c r="C33" s="189" t="s">
        <v>191</v>
      </c>
      <c r="D33" s="189"/>
      <c r="E33" s="189"/>
      <c r="F33" s="189"/>
      <c r="G33" s="189"/>
      <c r="H33" s="189"/>
      <c r="I33" s="189"/>
      <c r="J33" s="189"/>
      <c r="K33" s="189"/>
      <c r="L33" s="189"/>
      <c r="M33" s="189"/>
      <c r="N33" s="189"/>
      <c r="O33" s="3"/>
      <c r="P33" s="5" t="s">
        <v>185</v>
      </c>
    </row>
    <row r="34" spans="1:27" ht="39" customHeight="1" x14ac:dyDescent="0.15">
      <c r="A34" s="3"/>
      <c r="B34" s="7" t="s">
        <v>71</v>
      </c>
      <c r="C34" s="189" t="s">
        <v>219</v>
      </c>
      <c r="D34" s="189"/>
      <c r="E34" s="189"/>
      <c r="F34" s="189"/>
      <c r="G34" s="189"/>
      <c r="H34" s="189"/>
      <c r="I34" s="189"/>
      <c r="J34" s="189"/>
      <c r="K34" s="189"/>
      <c r="L34" s="189"/>
      <c r="M34" s="189"/>
      <c r="N34" s="189"/>
      <c r="O34" s="3"/>
      <c r="P34" s="5" t="s">
        <v>174</v>
      </c>
    </row>
    <row r="35" spans="1:27" s="47" customFormat="1" ht="14.25" x14ac:dyDescent="0.15">
      <c r="A35" s="3" t="s">
        <v>127</v>
      </c>
      <c r="B35" s="3"/>
      <c r="C35" s="3"/>
      <c r="D35" s="3"/>
      <c r="E35" s="3"/>
      <c r="F35" s="3"/>
      <c r="G35" s="3"/>
      <c r="H35" s="3"/>
      <c r="I35" s="3"/>
      <c r="J35" s="3"/>
      <c r="K35" s="3"/>
      <c r="L35" s="3"/>
      <c r="M35" s="3"/>
      <c r="N35" s="3"/>
      <c r="P35" s="3"/>
    </row>
    <row r="36" spans="1:27" s="47" customFormat="1" ht="12" customHeight="1" x14ac:dyDescent="0.15">
      <c r="A36" s="45"/>
      <c r="B36" s="48" t="s">
        <v>38</v>
      </c>
      <c r="C36" s="224" t="s">
        <v>169</v>
      </c>
      <c r="D36" s="224"/>
      <c r="E36" s="224"/>
      <c r="F36" s="224"/>
      <c r="G36" s="224"/>
      <c r="H36" s="224"/>
      <c r="I36" s="224"/>
      <c r="J36" s="224"/>
      <c r="K36" s="224"/>
      <c r="L36" s="224"/>
      <c r="M36" s="224"/>
      <c r="N36" s="224"/>
      <c r="P36" s="46" t="s">
        <v>34</v>
      </c>
    </row>
    <row r="37" spans="1:27" s="47" customFormat="1" ht="12" customHeight="1" x14ac:dyDescent="0.15">
      <c r="A37" s="45"/>
      <c r="B37" s="48" t="s">
        <v>41</v>
      </c>
      <c r="C37" s="223" t="s">
        <v>170</v>
      </c>
      <c r="D37" s="223"/>
      <c r="E37" s="223"/>
      <c r="F37" s="223"/>
      <c r="G37" s="223"/>
      <c r="H37" s="223"/>
      <c r="I37" s="223"/>
      <c r="J37" s="223"/>
      <c r="K37" s="223"/>
      <c r="L37" s="223"/>
      <c r="M37" s="223"/>
      <c r="N37" s="223"/>
      <c r="P37" s="46" t="s">
        <v>34</v>
      </c>
      <c r="AA37" s="77"/>
    </row>
    <row r="38" spans="1:27" ht="28.5" customHeight="1" x14ac:dyDescent="0.15">
      <c r="A38" s="45"/>
      <c r="B38" s="48" t="s">
        <v>42</v>
      </c>
      <c r="C38" s="223" t="s">
        <v>171</v>
      </c>
      <c r="D38" s="223"/>
      <c r="E38" s="223"/>
      <c r="F38" s="223"/>
      <c r="G38" s="223"/>
      <c r="H38" s="223"/>
      <c r="I38" s="223"/>
      <c r="J38" s="223"/>
      <c r="K38" s="223"/>
      <c r="L38" s="223"/>
      <c r="M38" s="223"/>
      <c r="N38" s="223"/>
      <c r="P38" s="5" t="s">
        <v>35</v>
      </c>
    </row>
    <row r="39" spans="1:27" s="47" customFormat="1" ht="14.25" x14ac:dyDescent="0.15">
      <c r="A39" s="3" t="s">
        <v>128</v>
      </c>
      <c r="B39" s="3"/>
      <c r="C39" s="3"/>
      <c r="D39" s="3"/>
      <c r="E39" s="3"/>
      <c r="F39" s="3"/>
      <c r="G39" s="3"/>
      <c r="H39" s="3"/>
      <c r="I39" s="3"/>
      <c r="J39" s="3"/>
      <c r="K39" s="3"/>
      <c r="L39" s="3"/>
      <c r="M39" s="3"/>
      <c r="N39" s="3"/>
      <c r="P39" s="3"/>
    </row>
    <row r="40" spans="1:27" ht="14.25" x14ac:dyDescent="0.15">
      <c r="A40" s="3"/>
      <c r="B40" s="7" t="s">
        <v>71</v>
      </c>
      <c r="C40" s="189" t="s">
        <v>172</v>
      </c>
      <c r="D40" s="189"/>
      <c r="E40" s="189"/>
      <c r="F40" s="189"/>
      <c r="G40" s="189"/>
      <c r="H40" s="189"/>
      <c r="I40" s="189"/>
      <c r="J40" s="189"/>
      <c r="K40" s="189"/>
      <c r="L40" s="189"/>
      <c r="M40" s="189"/>
      <c r="N40" s="189"/>
      <c r="O40" s="3"/>
      <c r="P40" s="5" t="s">
        <v>184</v>
      </c>
    </row>
    <row r="41" spans="1:27" ht="33.75" x14ac:dyDescent="0.15">
      <c r="A41" s="3"/>
      <c r="B41" s="7" t="s">
        <v>71</v>
      </c>
      <c r="C41" s="206" t="s">
        <v>220</v>
      </c>
      <c r="D41" s="207"/>
      <c r="E41" s="207"/>
      <c r="F41" s="207"/>
      <c r="G41" s="207"/>
      <c r="H41" s="207"/>
      <c r="I41" s="207"/>
      <c r="J41" s="207"/>
      <c r="K41" s="207"/>
      <c r="L41" s="207"/>
      <c r="M41" s="207"/>
      <c r="N41" s="207"/>
      <c r="O41" s="3"/>
      <c r="P41" s="85" t="s">
        <v>217</v>
      </c>
      <c r="AA41" s="47"/>
    </row>
    <row r="42" spans="1:27" ht="15" thickBot="1" x14ac:dyDescent="0.2">
      <c r="A42" s="193" t="s">
        <v>141</v>
      </c>
      <c r="B42" s="193"/>
      <c r="C42" s="193"/>
      <c r="D42" s="193"/>
      <c r="E42" s="193"/>
      <c r="F42" s="29"/>
      <c r="G42" s="29"/>
      <c r="H42" s="29"/>
      <c r="I42" s="29"/>
      <c r="J42" s="29"/>
      <c r="K42" s="29"/>
      <c r="L42" s="29"/>
      <c r="M42" s="29"/>
      <c r="N42" s="29"/>
    </row>
    <row r="43" spans="1:27" ht="17.25" customHeight="1" thickTop="1" x14ac:dyDescent="0.15">
      <c r="A43" s="29"/>
      <c r="B43" s="199" t="s">
        <v>104</v>
      </c>
      <c r="C43" s="203" t="s">
        <v>18</v>
      </c>
      <c r="D43" s="204"/>
      <c r="E43" s="205"/>
      <c r="F43" s="203" t="s">
        <v>19</v>
      </c>
      <c r="G43" s="204"/>
      <c r="H43" s="205"/>
      <c r="I43" s="203" t="s">
        <v>20</v>
      </c>
      <c r="J43" s="204"/>
      <c r="K43" s="204"/>
      <c r="L43" s="204"/>
      <c r="M43" s="205"/>
      <c r="N43" s="201" t="s">
        <v>195</v>
      </c>
    </row>
    <row r="44" spans="1:27" ht="17.25" customHeight="1" x14ac:dyDescent="0.15">
      <c r="A44" s="29"/>
      <c r="B44" s="200"/>
      <c r="C44" s="51" t="s">
        <v>21</v>
      </c>
      <c r="D44" s="209" t="s">
        <v>22</v>
      </c>
      <c r="E44" s="210"/>
      <c r="F44" s="51" t="s">
        <v>21</v>
      </c>
      <c r="G44" s="209" t="s">
        <v>22</v>
      </c>
      <c r="H44" s="210"/>
      <c r="I44" s="51" t="s">
        <v>21</v>
      </c>
      <c r="J44" s="209" t="s">
        <v>22</v>
      </c>
      <c r="K44" s="209"/>
      <c r="L44" s="41" t="s">
        <v>23</v>
      </c>
      <c r="M44" s="42" t="s">
        <v>24</v>
      </c>
      <c r="N44" s="202"/>
    </row>
    <row r="45" spans="1:27" x14ac:dyDescent="0.15">
      <c r="A45" s="29"/>
      <c r="B45" s="52" t="s">
        <v>25</v>
      </c>
      <c r="C45" s="53">
        <v>15000</v>
      </c>
      <c r="D45" s="54">
        <v>1000</v>
      </c>
      <c r="E45" s="55" t="s">
        <v>105</v>
      </c>
      <c r="F45" s="53">
        <v>20000</v>
      </c>
      <c r="G45" s="54">
        <v>500</v>
      </c>
      <c r="H45" s="55" t="s">
        <v>105</v>
      </c>
      <c r="I45" s="53">
        <v>7000</v>
      </c>
      <c r="J45" s="54">
        <v>2000</v>
      </c>
      <c r="K45" s="56" t="s">
        <v>105</v>
      </c>
      <c r="L45" s="57">
        <v>5000</v>
      </c>
      <c r="M45" s="58">
        <v>2000</v>
      </c>
      <c r="N45" s="120">
        <v>0</v>
      </c>
    </row>
    <row r="46" spans="1:27" x14ac:dyDescent="0.15">
      <c r="A46" s="29"/>
      <c r="B46" s="52" t="s">
        <v>26</v>
      </c>
      <c r="C46" s="53">
        <v>15000</v>
      </c>
      <c r="D46" s="54">
        <v>1000</v>
      </c>
      <c r="E46" s="55" t="s">
        <v>105</v>
      </c>
      <c r="F46" s="53">
        <v>18000</v>
      </c>
      <c r="G46" s="54">
        <v>500</v>
      </c>
      <c r="H46" s="55" t="s">
        <v>105</v>
      </c>
      <c r="I46" s="53">
        <v>7000</v>
      </c>
      <c r="J46" s="54">
        <v>2000</v>
      </c>
      <c r="K46" s="56" t="s">
        <v>105</v>
      </c>
      <c r="L46" s="57">
        <v>5000</v>
      </c>
      <c r="M46" s="58">
        <v>2000</v>
      </c>
      <c r="N46" s="120">
        <v>0</v>
      </c>
    </row>
    <row r="47" spans="1:27" x14ac:dyDescent="0.15">
      <c r="A47" s="29"/>
      <c r="B47" s="52" t="s">
        <v>27</v>
      </c>
      <c r="C47" s="53">
        <v>15000</v>
      </c>
      <c r="D47" s="54">
        <v>1000</v>
      </c>
      <c r="E47" s="55" t="s">
        <v>105</v>
      </c>
      <c r="F47" s="53">
        <v>12000</v>
      </c>
      <c r="G47" s="54">
        <v>300</v>
      </c>
      <c r="H47" s="55" t="s">
        <v>105</v>
      </c>
      <c r="I47" s="53">
        <v>2500</v>
      </c>
      <c r="J47" s="54">
        <v>1000</v>
      </c>
      <c r="K47" s="56" t="s">
        <v>105</v>
      </c>
      <c r="L47" s="57">
        <v>5000</v>
      </c>
      <c r="M47" s="58">
        <v>2000</v>
      </c>
      <c r="N47" s="121">
        <v>8500</v>
      </c>
    </row>
    <row r="48" spans="1:27" x14ac:dyDescent="0.15">
      <c r="A48" s="29"/>
      <c r="B48" s="52" t="s">
        <v>28</v>
      </c>
      <c r="C48" s="53">
        <v>8000</v>
      </c>
      <c r="D48" s="54">
        <v>1000</v>
      </c>
      <c r="E48" s="55" t="s">
        <v>105</v>
      </c>
      <c r="F48" s="53">
        <v>3000</v>
      </c>
      <c r="G48" s="54">
        <v>200</v>
      </c>
      <c r="H48" s="55" t="s">
        <v>105</v>
      </c>
      <c r="I48" s="53">
        <v>2500</v>
      </c>
      <c r="J48" s="54">
        <v>700</v>
      </c>
      <c r="K48" s="56" t="s">
        <v>105</v>
      </c>
      <c r="L48" s="57">
        <v>5000</v>
      </c>
      <c r="M48" s="58">
        <v>2000</v>
      </c>
      <c r="N48" s="120">
        <v>3000</v>
      </c>
    </row>
    <row r="49" spans="1:16" x14ac:dyDescent="0.15">
      <c r="A49" s="29"/>
      <c r="B49" s="78" t="s">
        <v>29</v>
      </c>
      <c r="C49" s="82">
        <v>8000</v>
      </c>
      <c r="D49" s="79">
        <v>1000</v>
      </c>
      <c r="E49" s="80" t="s">
        <v>105</v>
      </c>
      <c r="F49" s="82">
        <v>3000</v>
      </c>
      <c r="G49" s="79">
        <v>200</v>
      </c>
      <c r="H49" s="80" t="s">
        <v>105</v>
      </c>
      <c r="I49" s="82">
        <v>2500</v>
      </c>
      <c r="J49" s="79">
        <v>700</v>
      </c>
      <c r="K49" s="81" t="s">
        <v>105</v>
      </c>
      <c r="L49" s="83">
        <v>5000</v>
      </c>
      <c r="M49" s="84">
        <v>2000</v>
      </c>
      <c r="N49" s="122">
        <v>0</v>
      </c>
    </row>
    <row r="50" spans="1:16" x14ac:dyDescent="0.15">
      <c r="A50" s="29"/>
      <c r="B50" s="52" t="s">
        <v>151</v>
      </c>
      <c r="C50" s="53">
        <v>15000</v>
      </c>
      <c r="D50" s="54">
        <v>1000</v>
      </c>
      <c r="E50" s="55" t="s">
        <v>105</v>
      </c>
      <c r="F50" s="53">
        <v>5000</v>
      </c>
      <c r="G50" s="54">
        <v>500</v>
      </c>
      <c r="H50" s="55" t="s">
        <v>105</v>
      </c>
      <c r="I50" s="53">
        <v>7000</v>
      </c>
      <c r="J50" s="54">
        <v>2000</v>
      </c>
      <c r="K50" s="56" t="s">
        <v>105</v>
      </c>
      <c r="L50" s="57">
        <v>5000</v>
      </c>
      <c r="M50" s="58">
        <v>2000</v>
      </c>
      <c r="N50" s="120">
        <v>0</v>
      </c>
    </row>
    <row r="51" spans="1:16" x14ac:dyDescent="0.15">
      <c r="A51" s="29"/>
      <c r="B51" s="52" t="s">
        <v>30</v>
      </c>
      <c r="C51" s="53">
        <v>15000</v>
      </c>
      <c r="D51" s="54">
        <v>1000</v>
      </c>
      <c r="E51" s="55" t="s">
        <v>105</v>
      </c>
      <c r="F51" s="53">
        <v>5000</v>
      </c>
      <c r="G51" s="54">
        <v>500</v>
      </c>
      <c r="H51" s="55" t="s">
        <v>105</v>
      </c>
      <c r="I51" s="53">
        <v>7000</v>
      </c>
      <c r="J51" s="54">
        <v>2000</v>
      </c>
      <c r="K51" s="56" t="s">
        <v>105</v>
      </c>
      <c r="L51" s="57">
        <v>5000</v>
      </c>
      <c r="M51" s="58">
        <v>2000</v>
      </c>
      <c r="N51" s="120">
        <v>0</v>
      </c>
    </row>
    <row r="52" spans="1:16" x14ac:dyDescent="0.15">
      <c r="A52" s="29"/>
      <c r="B52" s="52" t="s">
        <v>31</v>
      </c>
      <c r="C52" s="53">
        <v>15000</v>
      </c>
      <c r="D52" s="54">
        <v>1000</v>
      </c>
      <c r="E52" s="55" t="s">
        <v>105</v>
      </c>
      <c r="F52" s="53">
        <v>5000</v>
      </c>
      <c r="G52" s="54">
        <v>300</v>
      </c>
      <c r="H52" s="55" t="s">
        <v>105</v>
      </c>
      <c r="I52" s="53">
        <v>2500</v>
      </c>
      <c r="J52" s="54">
        <v>1000</v>
      </c>
      <c r="K52" s="56" t="s">
        <v>105</v>
      </c>
      <c r="L52" s="57">
        <v>5000</v>
      </c>
      <c r="M52" s="58">
        <v>2000</v>
      </c>
      <c r="N52" s="121">
        <v>0</v>
      </c>
    </row>
    <row r="53" spans="1:16" x14ac:dyDescent="0.15">
      <c r="A53" s="29"/>
      <c r="B53" s="52" t="s">
        <v>106</v>
      </c>
      <c r="C53" s="53">
        <v>8000</v>
      </c>
      <c r="D53" s="54">
        <v>1000</v>
      </c>
      <c r="E53" s="55" t="s">
        <v>105</v>
      </c>
      <c r="F53" s="53">
        <v>3000</v>
      </c>
      <c r="G53" s="54">
        <v>200</v>
      </c>
      <c r="H53" s="55" t="s">
        <v>105</v>
      </c>
      <c r="I53" s="53">
        <v>2500</v>
      </c>
      <c r="J53" s="54">
        <v>700</v>
      </c>
      <c r="K53" s="56" t="s">
        <v>105</v>
      </c>
      <c r="L53" s="57">
        <v>5000</v>
      </c>
      <c r="M53" s="58">
        <v>2000</v>
      </c>
      <c r="N53" s="120">
        <v>0</v>
      </c>
    </row>
    <row r="54" spans="1:16" ht="14.25" thickBot="1" x14ac:dyDescent="0.2">
      <c r="A54" s="29"/>
      <c r="B54" s="59" t="s">
        <v>33</v>
      </c>
      <c r="C54" s="60">
        <v>15000</v>
      </c>
      <c r="D54" s="61">
        <v>1000</v>
      </c>
      <c r="E54" s="62" t="s">
        <v>107</v>
      </c>
      <c r="F54" s="60">
        <v>20000</v>
      </c>
      <c r="G54" s="61">
        <v>500</v>
      </c>
      <c r="H54" s="62" t="s">
        <v>107</v>
      </c>
      <c r="I54" s="60">
        <v>7000</v>
      </c>
      <c r="J54" s="61">
        <v>1500</v>
      </c>
      <c r="K54" s="63" t="s">
        <v>107</v>
      </c>
      <c r="L54" s="64">
        <v>5000</v>
      </c>
      <c r="M54" s="65">
        <v>2000</v>
      </c>
      <c r="N54" s="123">
        <v>0</v>
      </c>
    </row>
    <row r="55" spans="1:16" ht="59.25" thickTop="1" x14ac:dyDescent="0.15">
      <c r="A55" s="27"/>
      <c r="B55" s="195" t="s">
        <v>186</v>
      </c>
      <c r="C55" s="195"/>
      <c r="D55" s="195"/>
      <c r="E55" s="195"/>
      <c r="F55" s="195"/>
      <c r="G55" s="195"/>
      <c r="H55" s="195"/>
      <c r="I55" s="195"/>
      <c r="J55" s="195"/>
      <c r="K55" s="195"/>
      <c r="L55" s="195"/>
      <c r="M55" s="195"/>
      <c r="N55" s="195"/>
      <c r="P55" s="85" t="s">
        <v>218</v>
      </c>
    </row>
    <row r="56" spans="1:16" ht="15" thickBot="1" x14ac:dyDescent="0.2">
      <c r="A56" s="193" t="s">
        <v>152</v>
      </c>
      <c r="B56" s="193"/>
      <c r="C56" s="193"/>
      <c r="D56" s="193"/>
      <c r="E56" s="193"/>
      <c r="F56" s="29"/>
      <c r="G56" s="29"/>
      <c r="H56" s="188" t="s">
        <v>224</v>
      </c>
      <c r="I56" s="188"/>
      <c r="J56" s="188"/>
      <c r="K56" s="188"/>
      <c r="L56" s="188"/>
      <c r="M56" s="188"/>
      <c r="N56" s="188"/>
    </row>
    <row r="57" spans="1:16" ht="18" customHeight="1" thickTop="1" x14ac:dyDescent="0.15">
      <c r="A57" s="29"/>
      <c r="B57" s="199" t="s">
        <v>158</v>
      </c>
      <c r="C57" s="203" t="s">
        <v>20</v>
      </c>
      <c r="D57" s="204"/>
      <c r="E57" s="204"/>
      <c r="F57" s="204"/>
      <c r="G57" s="229"/>
      <c r="H57" s="188"/>
      <c r="I57" s="188"/>
      <c r="J57" s="188"/>
      <c r="K57" s="188"/>
      <c r="L57" s="188"/>
      <c r="M57" s="188"/>
      <c r="N57" s="188"/>
    </row>
    <row r="58" spans="1:16" ht="18" customHeight="1" x14ac:dyDescent="0.15">
      <c r="A58" s="29"/>
      <c r="B58" s="200"/>
      <c r="C58" s="51" t="s">
        <v>21</v>
      </c>
      <c r="D58" s="209" t="s">
        <v>22</v>
      </c>
      <c r="E58" s="209"/>
      <c r="F58" s="41" t="s">
        <v>23</v>
      </c>
      <c r="G58" s="110" t="s">
        <v>24</v>
      </c>
      <c r="H58" s="188"/>
      <c r="I58" s="188"/>
      <c r="J58" s="188"/>
      <c r="K58" s="188"/>
      <c r="L58" s="188"/>
      <c r="M58" s="188"/>
      <c r="N58" s="188"/>
    </row>
    <row r="59" spans="1:16" x14ac:dyDescent="0.15">
      <c r="A59" s="29"/>
      <c r="B59" s="52" t="s">
        <v>153</v>
      </c>
      <c r="C59" s="53">
        <v>3000</v>
      </c>
      <c r="D59" s="54">
        <v>1000</v>
      </c>
      <c r="E59" s="56" t="s">
        <v>154</v>
      </c>
      <c r="F59" s="57">
        <v>5000</v>
      </c>
      <c r="G59" s="111">
        <v>2000</v>
      </c>
      <c r="H59" s="188"/>
      <c r="I59" s="188"/>
      <c r="J59" s="188"/>
      <c r="K59" s="188"/>
      <c r="L59" s="188"/>
      <c r="M59" s="188"/>
      <c r="N59" s="188"/>
    </row>
    <row r="60" spans="1:16" x14ac:dyDescent="0.15">
      <c r="A60" s="29"/>
      <c r="B60" s="52" t="s">
        <v>155</v>
      </c>
      <c r="C60" s="53">
        <v>2000</v>
      </c>
      <c r="D60" s="54">
        <v>700</v>
      </c>
      <c r="E60" s="56" t="s">
        <v>154</v>
      </c>
      <c r="F60" s="57">
        <v>5000</v>
      </c>
      <c r="G60" s="111">
        <v>2000</v>
      </c>
      <c r="H60" s="188"/>
      <c r="I60" s="188"/>
      <c r="J60" s="188"/>
      <c r="K60" s="188"/>
      <c r="L60" s="188"/>
      <c r="M60" s="188"/>
      <c r="N60" s="188"/>
    </row>
    <row r="61" spans="1:16" x14ac:dyDescent="0.15">
      <c r="A61" s="29"/>
      <c r="B61" s="52" t="s">
        <v>156</v>
      </c>
      <c r="C61" s="53">
        <v>2000</v>
      </c>
      <c r="D61" s="54">
        <v>500</v>
      </c>
      <c r="E61" s="56" t="s">
        <v>154</v>
      </c>
      <c r="F61" s="57">
        <v>5000</v>
      </c>
      <c r="G61" s="111">
        <v>2000</v>
      </c>
      <c r="H61" s="188"/>
      <c r="I61" s="188"/>
      <c r="J61" s="188"/>
      <c r="K61" s="188"/>
      <c r="L61" s="188"/>
      <c r="M61" s="188"/>
      <c r="N61" s="188"/>
    </row>
    <row r="62" spans="1:16" ht="14.25" thickBot="1" x14ac:dyDescent="0.2">
      <c r="A62" s="29"/>
      <c r="B62" s="59" t="s">
        <v>157</v>
      </c>
      <c r="C62" s="60">
        <v>2000</v>
      </c>
      <c r="D62" s="61">
        <v>500</v>
      </c>
      <c r="E62" s="63" t="s">
        <v>154</v>
      </c>
      <c r="F62" s="64">
        <v>5000</v>
      </c>
      <c r="G62" s="112">
        <v>2000</v>
      </c>
      <c r="H62" s="188"/>
      <c r="I62" s="188"/>
      <c r="J62" s="188"/>
      <c r="K62" s="188"/>
      <c r="L62" s="188"/>
      <c r="M62" s="188"/>
      <c r="N62" s="188"/>
    </row>
    <row r="63" spans="1:16" ht="9" customHeight="1" thickTop="1" x14ac:dyDescent="0.15">
      <c r="A63" s="29"/>
      <c r="B63" s="107"/>
      <c r="C63" s="108"/>
      <c r="D63" s="109"/>
      <c r="E63" s="109"/>
      <c r="F63" s="108"/>
      <c r="G63" s="109"/>
      <c r="H63" s="109"/>
      <c r="I63" s="108"/>
      <c r="J63" s="109"/>
      <c r="K63" s="109"/>
      <c r="L63" s="108"/>
      <c r="M63" s="108"/>
      <c r="N63" s="109"/>
    </row>
    <row r="64" spans="1:16" s="47" customFormat="1" ht="14.25" customHeight="1" x14ac:dyDescent="0.15">
      <c r="A64" s="33" t="s">
        <v>189</v>
      </c>
      <c r="B64" s="24"/>
      <c r="C64" s="30"/>
      <c r="D64" s="230" t="s">
        <v>201</v>
      </c>
      <c r="E64" s="230"/>
      <c r="F64" s="230"/>
      <c r="G64" s="230"/>
      <c r="H64" s="230"/>
      <c r="I64" s="230"/>
      <c r="J64" s="230"/>
      <c r="K64" s="230"/>
      <c r="L64" s="230"/>
      <c r="M64" s="230"/>
      <c r="N64" s="230"/>
      <c r="P64" s="13"/>
    </row>
    <row r="65" spans="1:20" ht="13.5" customHeight="1" x14ac:dyDescent="0.15">
      <c r="A65" s="50"/>
      <c r="B65" s="49" t="s">
        <v>38</v>
      </c>
      <c r="C65" s="212" t="s">
        <v>193</v>
      </c>
      <c r="D65" s="212"/>
      <c r="E65" s="211" t="s">
        <v>204</v>
      </c>
      <c r="F65" s="211"/>
      <c r="G65" s="211"/>
      <c r="H65" s="211"/>
      <c r="I65" s="211"/>
      <c r="J65" s="211"/>
      <c r="K65" s="211"/>
      <c r="L65" s="211"/>
      <c r="M65" s="211"/>
      <c r="N65" s="211"/>
      <c r="P65" s="47"/>
    </row>
    <row r="66" spans="1:20" x14ac:dyDescent="0.15">
      <c r="A66" s="50"/>
      <c r="B66" s="49"/>
      <c r="C66" s="119"/>
      <c r="D66" s="34"/>
      <c r="E66" s="211" t="s">
        <v>194</v>
      </c>
      <c r="F66" s="211"/>
      <c r="G66" s="211"/>
      <c r="H66" s="211"/>
      <c r="I66" s="211"/>
      <c r="J66" s="211"/>
      <c r="K66" s="211"/>
      <c r="L66" s="211"/>
      <c r="M66" s="211"/>
      <c r="N66" s="211"/>
      <c r="P66" s="47"/>
    </row>
    <row r="67" spans="1:20" x14ac:dyDescent="0.15">
      <c r="A67" s="50"/>
      <c r="B67" s="49"/>
      <c r="C67" s="196" t="s">
        <v>196</v>
      </c>
      <c r="D67" s="197"/>
      <c r="E67" s="197"/>
      <c r="F67" s="197"/>
      <c r="G67" s="197"/>
      <c r="H67" s="197"/>
      <c r="I67" s="197"/>
      <c r="J67" s="197"/>
      <c r="K67" s="197"/>
      <c r="L67" s="197"/>
      <c r="M67" s="197"/>
      <c r="N67" s="197"/>
      <c r="P67" s="47"/>
    </row>
    <row r="68" spans="1:20" ht="14.25" customHeight="1" x14ac:dyDescent="0.15">
      <c r="A68" s="27"/>
      <c r="B68" s="24"/>
      <c r="C68" s="32"/>
      <c r="D68" s="197" t="s">
        <v>190</v>
      </c>
      <c r="E68" s="197"/>
      <c r="F68" s="197"/>
      <c r="G68" s="197"/>
      <c r="H68" s="197"/>
      <c r="I68" s="197"/>
      <c r="J68" s="197"/>
      <c r="K68" s="197"/>
      <c r="L68" s="197"/>
      <c r="M68" s="197"/>
      <c r="N68" s="197"/>
      <c r="P68" s="66" t="s">
        <v>35</v>
      </c>
    </row>
    <row r="69" spans="1:20" ht="15" customHeight="1" x14ac:dyDescent="0.15">
      <c r="A69" s="214"/>
      <c r="B69" s="214"/>
      <c r="C69" s="214"/>
      <c r="D69" s="215" t="s">
        <v>50</v>
      </c>
      <c r="E69" s="215"/>
      <c r="F69" s="215"/>
      <c r="G69" s="215"/>
      <c r="H69" s="215"/>
      <c r="I69" s="67" t="s">
        <v>48</v>
      </c>
      <c r="J69" s="216">
        <f>D45+G45+J45</f>
        <v>3500</v>
      </c>
      <c r="K69" s="216"/>
      <c r="L69" s="68" t="s">
        <v>39</v>
      </c>
      <c r="P69" s="13"/>
    </row>
    <row r="70" spans="1:20" ht="15" customHeight="1" x14ac:dyDescent="0.15">
      <c r="A70" s="50"/>
      <c r="B70" s="49"/>
      <c r="C70" s="34"/>
      <c r="D70" s="171" t="s">
        <v>100</v>
      </c>
      <c r="E70" s="171"/>
      <c r="F70" s="171"/>
      <c r="G70" s="171"/>
      <c r="H70" s="171"/>
      <c r="I70" s="69" t="s">
        <v>48</v>
      </c>
      <c r="J70" s="172">
        <f t="shared" ref="J70:J77" si="0">D47+G47+J47</f>
        <v>2300</v>
      </c>
      <c r="K70" s="172"/>
      <c r="L70" s="70" t="s">
        <v>39</v>
      </c>
      <c r="P70" s="13"/>
    </row>
    <row r="71" spans="1:20" ht="15" customHeight="1" x14ac:dyDescent="0.15">
      <c r="A71" s="50"/>
      <c r="B71" s="49"/>
      <c r="C71" s="34"/>
      <c r="D71" s="171" t="s">
        <v>146</v>
      </c>
      <c r="E71" s="171"/>
      <c r="F71" s="171"/>
      <c r="G71" s="171"/>
      <c r="H71" s="171"/>
      <c r="I71" s="69" t="s">
        <v>48</v>
      </c>
      <c r="J71" s="172">
        <f t="shared" si="0"/>
        <v>1900</v>
      </c>
      <c r="K71" s="172"/>
      <c r="L71" s="70" t="s">
        <v>39</v>
      </c>
      <c r="P71" s="13"/>
    </row>
    <row r="72" spans="1:20" ht="15" customHeight="1" x14ac:dyDescent="0.15">
      <c r="A72" s="50"/>
      <c r="B72" s="49"/>
      <c r="C72" s="34"/>
      <c r="D72" s="171" t="s">
        <v>101</v>
      </c>
      <c r="E72" s="171"/>
      <c r="F72" s="171"/>
      <c r="G72" s="171"/>
      <c r="H72" s="171"/>
      <c r="I72" s="69" t="s">
        <v>48</v>
      </c>
      <c r="J72" s="172">
        <f t="shared" si="0"/>
        <v>1900</v>
      </c>
      <c r="K72" s="172"/>
      <c r="L72" s="70" t="s">
        <v>39</v>
      </c>
      <c r="P72" s="13"/>
    </row>
    <row r="73" spans="1:20" ht="15" customHeight="1" x14ac:dyDescent="0.15">
      <c r="A73" s="50"/>
      <c r="B73" s="49"/>
      <c r="C73" s="34"/>
      <c r="D73" s="171" t="s">
        <v>147</v>
      </c>
      <c r="E73" s="171"/>
      <c r="F73" s="171"/>
      <c r="G73" s="171"/>
      <c r="H73" s="171"/>
      <c r="I73" s="69" t="s">
        <v>48</v>
      </c>
      <c r="J73" s="172">
        <f t="shared" si="0"/>
        <v>3500</v>
      </c>
      <c r="K73" s="172"/>
      <c r="L73" s="70" t="s">
        <v>39</v>
      </c>
      <c r="P73" s="13"/>
    </row>
    <row r="74" spans="1:20" ht="15" customHeight="1" x14ac:dyDescent="0.15">
      <c r="A74" s="50"/>
      <c r="B74" s="49"/>
      <c r="C74" s="34"/>
      <c r="D74" s="171" t="s">
        <v>102</v>
      </c>
      <c r="E74" s="171"/>
      <c r="F74" s="171"/>
      <c r="G74" s="171"/>
      <c r="H74" s="171"/>
      <c r="I74" s="69" t="s">
        <v>48</v>
      </c>
      <c r="J74" s="172">
        <f t="shared" si="0"/>
        <v>3500</v>
      </c>
      <c r="K74" s="172"/>
      <c r="L74" s="70" t="s">
        <v>39</v>
      </c>
      <c r="P74" s="13"/>
    </row>
    <row r="75" spans="1:20" ht="15" customHeight="1" x14ac:dyDescent="0.15">
      <c r="A75" s="50"/>
      <c r="B75" s="49"/>
      <c r="C75" s="34"/>
      <c r="D75" s="171" t="s">
        <v>114</v>
      </c>
      <c r="E75" s="171"/>
      <c r="F75" s="171"/>
      <c r="G75" s="171"/>
      <c r="H75" s="171"/>
      <c r="I75" s="69" t="s">
        <v>48</v>
      </c>
      <c r="J75" s="172">
        <f t="shared" si="0"/>
        <v>2300</v>
      </c>
      <c r="K75" s="172"/>
      <c r="L75" s="70" t="s">
        <v>39</v>
      </c>
      <c r="P75" s="13"/>
    </row>
    <row r="76" spans="1:20" ht="15" customHeight="1" x14ac:dyDescent="0.15">
      <c r="A76" s="50"/>
      <c r="B76" s="49"/>
      <c r="C76" s="34"/>
      <c r="D76" s="171" t="s">
        <v>103</v>
      </c>
      <c r="E76" s="171"/>
      <c r="F76" s="171"/>
      <c r="G76" s="171"/>
      <c r="H76" s="171"/>
      <c r="I76" s="69" t="s">
        <v>48</v>
      </c>
      <c r="J76" s="172">
        <f t="shared" si="0"/>
        <v>1900</v>
      </c>
      <c r="K76" s="172"/>
      <c r="L76" s="70" t="s">
        <v>39</v>
      </c>
      <c r="P76" s="13"/>
    </row>
    <row r="77" spans="1:20" s="47" customFormat="1" ht="15" customHeight="1" x14ac:dyDescent="0.15">
      <c r="A77" s="50"/>
      <c r="B77" s="49"/>
      <c r="C77" s="34"/>
      <c r="D77" s="171" t="s">
        <v>143</v>
      </c>
      <c r="E77" s="171"/>
      <c r="F77" s="171"/>
      <c r="G77" s="171"/>
      <c r="H77" s="171"/>
      <c r="I77" s="69" t="s">
        <v>48</v>
      </c>
      <c r="J77" s="172">
        <f t="shared" si="0"/>
        <v>3000</v>
      </c>
      <c r="K77" s="172"/>
      <c r="L77" s="70" t="s">
        <v>39</v>
      </c>
      <c r="M77"/>
      <c r="N77"/>
      <c r="P77" s="13"/>
    </row>
    <row r="78" spans="1:20" ht="14.25" customHeight="1" x14ac:dyDescent="0.15">
      <c r="A78" s="50"/>
      <c r="B78" s="49" t="s">
        <v>41</v>
      </c>
      <c r="C78" s="196" t="s">
        <v>145</v>
      </c>
      <c r="D78" s="196"/>
      <c r="E78" s="196" t="s">
        <v>205</v>
      </c>
      <c r="F78" s="196"/>
      <c r="G78" s="196"/>
      <c r="H78" s="196"/>
      <c r="I78" s="196"/>
      <c r="J78" s="196"/>
      <c r="K78" s="196"/>
      <c r="L78" s="196"/>
      <c r="M78" s="196"/>
      <c r="N78" s="196"/>
      <c r="P78" s="47"/>
    </row>
    <row r="79" spans="1:20" ht="14.25" x14ac:dyDescent="0.15">
      <c r="A79" s="27"/>
      <c r="B79" s="24"/>
      <c r="C79" s="32"/>
      <c r="D79" s="197" t="s">
        <v>199</v>
      </c>
      <c r="E79" s="197"/>
      <c r="F79" s="197"/>
      <c r="G79" s="197"/>
      <c r="H79" s="197"/>
      <c r="I79" s="197"/>
      <c r="J79" s="197"/>
      <c r="K79" s="197"/>
      <c r="L79" s="197"/>
      <c r="M79" s="197"/>
      <c r="N79" s="197"/>
      <c r="P79" s="5" t="s">
        <v>34</v>
      </c>
    </row>
    <row r="80" spans="1:20" ht="27" x14ac:dyDescent="0.15">
      <c r="A80" s="27"/>
      <c r="B80" s="24"/>
      <c r="C80" s="208" t="s">
        <v>197</v>
      </c>
      <c r="D80" s="208"/>
      <c r="E80" s="208"/>
      <c r="F80" s="208"/>
      <c r="G80" s="208"/>
      <c r="H80" s="208"/>
      <c r="I80" s="208"/>
      <c r="J80" s="208"/>
      <c r="K80" s="208"/>
      <c r="L80" s="208"/>
      <c r="M80" s="208"/>
      <c r="N80" s="208"/>
      <c r="P80" s="66" t="s">
        <v>69</v>
      </c>
      <c r="T80" s="43"/>
    </row>
    <row r="81" spans="1:20" ht="14.25" x14ac:dyDescent="0.15">
      <c r="A81" s="27"/>
      <c r="B81" s="49" t="s">
        <v>42</v>
      </c>
      <c r="C81" s="196" t="s">
        <v>46</v>
      </c>
      <c r="D81" s="196"/>
      <c r="E81" s="196"/>
      <c r="F81" s="196"/>
      <c r="G81" s="196"/>
      <c r="H81" s="197" t="s">
        <v>47</v>
      </c>
      <c r="I81" s="197"/>
      <c r="J81" s="197"/>
      <c r="K81" s="197"/>
      <c r="L81" s="233">
        <v>10800</v>
      </c>
      <c r="M81" s="233"/>
      <c r="N81" s="31" t="s">
        <v>39</v>
      </c>
    </row>
    <row r="82" spans="1:20" ht="14.25" x14ac:dyDescent="0.15">
      <c r="A82" s="27"/>
      <c r="B82" s="24"/>
      <c r="C82" s="32"/>
      <c r="D82" s="197" t="s">
        <v>198</v>
      </c>
      <c r="E82" s="197"/>
      <c r="F82" s="197"/>
      <c r="G82" s="197"/>
      <c r="H82" s="197"/>
      <c r="I82" s="197"/>
      <c r="J82" s="197"/>
      <c r="K82" s="197"/>
      <c r="L82" s="197"/>
      <c r="M82" s="197"/>
      <c r="N82" s="197"/>
      <c r="P82" s="5" t="s">
        <v>34</v>
      </c>
    </row>
    <row r="83" spans="1:20" ht="18" x14ac:dyDescent="0.15">
      <c r="A83" s="27"/>
      <c r="B83" s="24"/>
      <c r="C83" s="208" t="s">
        <v>188</v>
      </c>
      <c r="D83" s="208"/>
      <c r="E83" s="208"/>
      <c r="F83" s="208"/>
      <c r="G83" s="208"/>
      <c r="H83" s="208"/>
      <c r="I83" s="208"/>
      <c r="J83" s="208"/>
      <c r="K83" s="208"/>
      <c r="L83" s="208"/>
      <c r="M83" s="208"/>
      <c r="N83" s="208"/>
      <c r="P83" s="66" t="s">
        <v>35</v>
      </c>
      <c r="T83" s="43"/>
    </row>
    <row r="84" spans="1:20" ht="14.25" customHeight="1" x14ac:dyDescent="0.15">
      <c r="A84" s="27"/>
      <c r="B84" s="49" t="s">
        <v>140</v>
      </c>
      <c r="C84" s="227" t="s">
        <v>200</v>
      </c>
      <c r="D84" s="227"/>
      <c r="E84" s="227"/>
      <c r="F84" s="227"/>
      <c r="G84" s="227"/>
      <c r="H84" s="228" t="s">
        <v>206</v>
      </c>
      <c r="I84" s="228"/>
      <c r="J84" s="228"/>
      <c r="K84" s="228"/>
      <c r="L84" s="228"/>
      <c r="M84" s="228"/>
      <c r="N84" s="228"/>
    </row>
    <row r="85" spans="1:20" ht="14.25" x14ac:dyDescent="0.15">
      <c r="A85" s="213" t="s">
        <v>9</v>
      </c>
      <c r="B85" s="213"/>
      <c r="C85" s="213"/>
      <c r="D85" s="213"/>
      <c r="E85" s="213"/>
      <c r="F85" s="213"/>
      <c r="G85" s="213"/>
      <c r="H85" s="213"/>
      <c r="I85" s="213"/>
      <c r="J85" s="213"/>
      <c r="K85" s="213"/>
      <c r="L85" s="213"/>
      <c r="M85" s="213"/>
      <c r="N85" s="213"/>
    </row>
    <row r="86" spans="1:20" ht="21" x14ac:dyDescent="0.15">
      <c r="A86" s="234" t="s">
        <v>134</v>
      </c>
      <c r="B86" s="234"/>
      <c r="C86" s="234"/>
      <c r="D86" s="234"/>
      <c r="E86" s="234"/>
      <c r="F86" s="234"/>
      <c r="G86" s="234"/>
      <c r="H86" s="234"/>
      <c r="I86" s="234"/>
      <c r="J86" s="234"/>
      <c r="K86" s="234"/>
      <c r="L86" s="234"/>
      <c r="M86" s="234"/>
      <c r="N86" s="234"/>
    </row>
    <row r="87" spans="1:20" ht="21" x14ac:dyDescent="0.15">
      <c r="A87" s="116"/>
      <c r="B87" s="116"/>
      <c r="C87" s="116"/>
      <c r="D87" s="116"/>
      <c r="E87" s="116"/>
      <c r="F87" s="116"/>
      <c r="G87" s="116"/>
      <c r="H87" s="116"/>
      <c r="I87" s="116"/>
      <c r="J87" s="116"/>
      <c r="K87" s="116"/>
      <c r="L87" s="116"/>
      <c r="M87" s="116"/>
      <c r="N87" s="124" t="s">
        <v>240</v>
      </c>
    </row>
    <row r="89" spans="1:20" ht="14.25" x14ac:dyDescent="0.15">
      <c r="B89" s="168" t="s">
        <v>2</v>
      </c>
      <c r="C89" s="168"/>
      <c r="D89" s="168"/>
      <c r="E89" s="7" t="s">
        <v>4</v>
      </c>
      <c r="F89" s="169" t="s">
        <v>211</v>
      </c>
      <c r="G89" s="169"/>
      <c r="H89" s="169"/>
      <c r="I89" s="169"/>
      <c r="J89" s="169"/>
      <c r="K89" s="169"/>
      <c r="L89" s="169"/>
      <c r="M89" s="169"/>
      <c r="N89" s="169"/>
      <c r="O89" t="s">
        <v>210</v>
      </c>
    </row>
    <row r="90" spans="1:20" ht="14.25" x14ac:dyDescent="0.15">
      <c r="B90" s="91"/>
      <c r="C90" s="91"/>
      <c r="D90" s="91"/>
      <c r="E90" s="6"/>
      <c r="F90" s="169" t="s">
        <v>214</v>
      </c>
      <c r="G90" s="198"/>
      <c r="H90" s="198"/>
      <c r="I90" s="198"/>
      <c r="J90" s="198"/>
      <c r="K90" s="198"/>
      <c r="L90" s="198"/>
      <c r="M90" s="198"/>
      <c r="N90" s="198"/>
      <c r="O90" t="s">
        <v>120</v>
      </c>
    </row>
    <row r="91" spans="1:20" ht="14.25" x14ac:dyDescent="0.15">
      <c r="B91" s="91"/>
      <c r="C91" s="91"/>
      <c r="D91" s="91"/>
      <c r="E91" s="6"/>
      <c r="F91" s="169" t="s">
        <v>209</v>
      </c>
      <c r="G91" s="169"/>
      <c r="H91" s="169"/>
      <c r="I91" s="169"/>
      <c r="J91" s="169"/>
      <c r="K91" s="169"/>
      <c r="L91" s="169"/>
      <c r="M91" s="169"/>
      <c r="N91" s="169"/>
    </row>
    <row r="92" spans="1:20" ht="15.75" customHeight="1" x14ac:dyDescent="0.15">
      <c r="B92" s="91"/>
      <c r="C92" s="91"/>
      <c r="D92" s="91"/>
      <c r="E92" s="6"/>
      <c r="F92" s="232" t="s">
        <v>221</v>
      </c>
      <c r="G92" s="232"/>
      <c r="H92" s="232"/>
      <c r="I92" s="232"/>
      <c r="J92" s="232"/>
      <c r="K92" s="232"/>
      <c r="L92" s="232"/>
      <c r="M92" s="232"/>
      <c r="N92" s="232"/>
    </row>
    <row r="93" spans="1:20" ht="7.5" customHeight="1" x14ac:dyDescent="0.15">
      <c r="B93" s="91"/>
      <c r="C93" s="91"/>
      <c r="D93" s="91"/>
      <c r="E93" s="6"/>
      <c r="F93" s="117"/>
      <c r="G93" s="117"/>
      <c r="H93" s="117"/>
      <c r="I93" s="117"/>
      <c r="J93" s="117"/>
      <c r="K93" s="117"/>
      <c r="L93" s="117"/>
      <c r="M93" s="117"/>
      <c r="N93" s="117"/>
    </row>
    <row r="94" spans="1:20" ht="14.25" x14ac:dyDescent="0.15">
      <c r="B94" s="91"/>
      <c r="C94" s="91"/>
      <c r="D94" s="91"/>
      <c r="E94" s="7" t="s">
        <v>5</v>
      </c>
      <c r="F94" s="169" t="s">
        <v>108</v>
      </c>
      <c r="G94" s="169"/>
      <c r="H94" s="169"/>
      <c r="I94" s="169"/>
      <c r="J94" s="169"/>
      <c r="K94" s="169"/>
      <c r="L94" s="169"/>
      <c r="M94" s="169"/>
      <c r="N94" s="169"/>
      <c r="O94" t="s">
        <v>54</v>
      </c>
    </row>
    <row r="95" spans="1:20" ht="14.25" x14ac:dyDescent="0.15">
      <c r="B95" s="91"/>
      <c r="C95" s="91"/>
      <c r="D95" s="91"/>
      <c r="E95" s="6"/>
      <c r="F95" s="169" t="s">
        <v>213</v>
      </c>
      <c r="G95" s="169"/>
      <c r="H95" s="169"/>
      <c r="I95" s="169"/>
      <c r="J95" s="169"/>
      <c r="K95" s="169"/>
      <c r="L95" s="169"/>
      <c r="M95" s="169"/>
      <c r="N95" s="169"/>
      <c r="O95" t="s">
        <v>212</v>
      </c>
    </row>
    <row r="96" spans="1:20" ht="7.5" customHeight="1" x14ac:dyDescent="0.15">
      <c r="B96" s="91"/>
      <c r="C96" s="91"/>
      <c r="D96" s="91"/>
      <c r="E96" s="6"/>
      <c r="F96" s="115"/>
      <c r="G96" s="115"/>
      <c r="H96" s="115"/>
      <c r="I96" s="115"/>
      <c r="J96" s="115"/>
      <c r="K96" s="115"/>
      <c r="L96" s="115"/>
      <c r="M96" s="115"/>
      <c r="N96" s="115"/>
    </row>
    <row r="97" spans="1:15" ht="6.75" customHeight="1" thickBot="1" x14ac:dyDescent="0.2">
      <c r="B97" s="86"/>
      <c r="C97" s="86"/>
      <c r="D97" s="86"/>
      <c r="E97" s="87"/>
      <c r="F97" s="88"/>
      <c r="G97" s="88"/>
      <c r="H97" s="88"/>
      <c r="I97" s="88"/>
      <c r="J97" s="88"/>
      <c r="K97" s="88"/>
      <c r="L97" s="88"/>
      <c r="M97" s="88"/>
      <c r="N97" s="88"/>
    </row>
    <row r="98" spans="1:15" ht="6.75" customHeight="1" x14ac:dyDescent="0.15">
      <c r="A98" s="10"/>
      <c r="B98" s="89"/>
      <c r="C98" s="90"/>
      <c r="D98" s="90"/>
      <c r="E98" s="90"/>
      <c r="F98" s="90"/>
      <c r="G98" s="90"/>
      <c r="H98" s="90"/>
      <c r="I98" s="90"/>
      <c r="J98" s="90"/>
      <c r="K98" s="90"/>
      <c r="L98" s="90"/>
      <c r="M98" s="89"/>
      <c r="N98" s="89"/>
    </row>
    <row r="99" spans="1:15" x14ac:dyDescent="0.15">
      <c r="A99" s="10"/>
      <c r="B99" s="89"/>
      <c r="C99" s="89"/>
      <c r="D99" s="89"/>
      <c r="E99" s="89"/>
      <c r="F99" s="89"/>
      <c r="G99" s="89"/>
      <c r="H99" s="89"/>
      <c r="I99" s="89"/>
      <c r="J99" s="89"/>
      <c r="K99" s="89"/>
      <c r="L99" s="89"/>
      <c r="M99" s="89"/>
      <c r="N99" s="89"/>
    </row>
    <row r="100" spans="1:15" ht="14.25" x14ac:dyDescent="0.15">
      <c r="B100" s="168" t="s">
        <v>3</v>
      </c>
      <c r="C100" s="168"/>
      <c r="D100" s="168"/>
      <c r="E100" s="7" t="s">
        <v>4</v>
      </c>
      <c r="F100" s="169" t="s">
        <v>133</v>
      </c>
      <c r="G100" s="169"/>
      <c r="H100" s="169"/>
      <c r="I100" s="169"/>
      <c r="J100" s="169"/>
      <c r="K100" s="169"/>
      <c r="L100" s="169"/>
      <c r="M100" s="169"/>
      <c r="N100" s="169"/>
      <c r="O100" t="s">
        <v>138</v>
      </c>
    </row>
    <row r="101" spans="1:15" ht="14.25" x14ac:dyDescent="0.15">
      <c r="B101" s="168" t="s">
        <v>62</v>
      </c>
      <c r="C101" s="168"/>
      <c r="D101" s="168"/>
      <c r="E101" s="6"/>
      <c r="F101" s="169" t="s">
        <v>135</v>
      </c>
      <c r="G101" s="169"/>
      <c r="H101" s="169"/>
      <c r="I101" s="169"/>
      <c r="J101" s="169"/>
      <c r="K101" s="169"/>
      <c r="L101" s="169"/>
      <c r="M101" s="169"/>
      <c r="N101" s="169"/>
      <c r="O101" t="s">
        <v>132</v>
      </c>
    </row>
    <row r="102" spans="1:15" ht="14.25" x14ac:dyDescent="0.15">
      <c r="B102" s="168" t="s">
        <v>63</v>
      </c>
      <c r="C102" s="168"/>
      <c r="D102" s="168"/>
      <c r="E102" s="6"/>
      <c r="F102" s="169" t="s">
        <v>137</v>
      </c>
      <c r="G102" s="169"/>
      <c r="H102" s="169"/>
      <c r="I102" s="169"/>
      <c r="J102" s="169"/>
      <c r="K102" s="169"/>
      <c r="L102" s="169"/>
      <c r="M102" s="169"/>
      <c r="N102" s="169"/>
    </row>
    <row r="103" spans="1:15" ht="15.75" customHeight="1" x14ac:dyDescent="0.15">
      <c r="B103" s="91"/>
      <c r="C103" s="91"/>
      <c r="D103" s="91"/>
      <c r="E103" s="6"/>
      <c r="F103" s="232" t="s">
        <v>130</v>
      </c>
      <c r="G103" s="232"/>
      <c r="H103" s="232"/>
      <c r="I103" s="232"/>
      <c r="J103" s="232"/>
      <c r="K103" s="232"/>
      <c r="L103" s="232"/>
      <c r="M103" s="232"/>
      <c r="N103" s="232"/>
    </row>
    <row r="104" spans="1:15" ht="7.5" customHeight="1" x14ac:dyDescent="0.15">
      <c r="B104" s="91"/>
      <c r="C104" s="91"/>
      <c r="D104" s="91"/>
      <c r="E104" s="6"/>
      <c r="F104" s="117"/>
      <c r="G104" s="117"/>
      <c r="H104" s="117"/>
      <c r="I104" s="117"/>
      <c r="J104" s="117"/>
      <c r="K104" s="117"/>
      <c r="L104" s="117"/>
      <c r="M104" s="117"/>
      <c r="N104" s="117"/>
    </row>
    <row r="105" spans="1:15" ht="14.25" x14ac:dyDescent="0.15">
      <c r="B105" s="86"/>
      <c r="C105" s="86"/>
      <c r="D105" s="86"/>
      <c r="E105" s="7" t="s">
        <v>5</v>
      </c>
      <c r="F105" s="169" t="s">
        <v>131</v>
      </c>
      <c r="G105" s="169"/>
      <c r="H105" s="169"/>
      <c r="I105" s="169"/>
      <c r="J105" s="169"/>
      <c r="K105" s="169"/>
      <c r="L105" s="169"/>
      <c r="M105" s="169"/>
      <c r="N105" s="169"/>
      <c r="O105" t="s">
        <v>64</v>
      </c>
    </row>
    <row r="106" spans="1:15" ht="14.25" x14ac:dyDescent="0.15">
      <c r="B106" s="86"/>
      <c r="C106" s="86"/>
      <c r="D106" s="86"/>
      <c r="E106" s="6"/>
      <c r="F106" s="231" t="s">
        <v>244</v>
      </c>
      <c r="G106" s="231"/>
      <c r="H106" s="231"/>
      <c r="I106" s="231"/>
      <c r="J106" s="231"/>
      <c r="K106" s="231"/>
      <c r="L106" s="231"/>
      <c r="M106" s="231"/>
      <c r="N106" s="231"/>
      <c r="O106" t="s">
        <v>245</v>
      </c>
    </row>
    <row r="107" spans="1:15" ht="7.5" customHeight="1" x14ac:dyDescent="0.15">
      <c r="B107" s="86"/>
      <c r="C107" s="86"/>
      <c r="D107" s="86"/>
      <c r="E107" s="6"/>
      <c r="F107" s="75"/>
      <c r="G107" s="75"/>
      <c r="H107" s="75"/>
      <c r="I107" s="75"/>
      <c r="J107" s="75"/>
      <c r="K107" s="75"/>
      <c r="L107" s="75"/>
      <c r="M107" s="75"/>
      <c r="N107" s="75"/>
    </row>
    <row r="108" spans="1:15" ht="6.75" customHeight="1" thickBot="1" x14ac:dyDescent="0.2">
      <c r="B108" s="86"/>
      <c r="C108" s="86"/>
      <c r="D108" s="86"/>
      <c r="E108" s="87"/>
      <c r="F108" s="88"/>
      <c r="G108" s="88"/>
      <c r="H108" s="88"/>
      <c r="I108" s="88"/>
      <c r="J108" s="88"/>
      <c r="K108" s="88"/>
      <c r="L108" s="88"/>
      <c r="M108" s="88"/>
      <c r="N108" s="88"/>
    </row>
    <row r="109" spans="1:15" ht="6.75" customHeight="1" x14ac:dyDescent="0.15">
      <c r="A109" s="10"/>
      <c r="B109" s="89"/>
      <c r="C109" s="90"/>
      <c r="D109" s="90"/>
      <c r="E109" s="90"/>
      <c r="F109" s="90"/>
      <c r="G109" s="90"/>
      <c r="H109" s="90"/>
      <c r="I109" s="90"/>
      <c r="J109" s="90"/>
      <c r="K109" s="90"/>
      <c r="L109" s="90"/>
      <c r="M109" s="89"/>
      <c r="N109" s="89"/>
    </row>
    <row r="110" spans="1:15" ht="14.25" x14ac:dyDescent="0.15">
      <c r="B110" s="168" t="s">
        <v>6</v>
      </c>
      <c r="C110" s="168"/>
      <c r="D110" s="168"/>
      <c r="E110" s="7" t="s">
        <v>4</v>
      </c>
      <c r="F110" s="169" t="s">
        <v>187</v>
      </c>
      <c r="G110" s="169"/>
      <c r="H110" s="169"/>
      <c r="I110" s="169"/>
      <c r="J110" s="169"/>
      <c r="K110" s="169"/>
      <c r="L110" s="169"/>
      <c r="M110" s="169"/>
      <c r="N110" s="169"/>
      <c r="O110" t="s">
        <v>43</v>
      </c>
    </row>
    <row r="111" spans="1:15" ht="14.25" x14ac:dyDescent="0.15">
      <c r="B111" s="91"/>
      <c r="C111" s="91"/>
      <c r="D111" s="91"/>
      <c r="E111" s="6"/>
      <c r="F111" s="169" t="s">
        <v>124</v>
      </c>
      <c r="G111" s="169"/>
      <c r="H111" s="169"/>
      <c r="I111" s="169"/>
      <c r="J111" s="169"/>
      <c r="K111" s="169"/>
      <c r="L111" s="169"/>
      <c r="M111" s="169"/>
      <c r="N111" s="169"/>
      <c r="O111" t="s">
        <v>51</v>
      </c>
    </row>
    <row r="112" spans="1:15" ht="14.25" x14ac:dyDescent="0.15">
      <c r="B112" s="91"/>
      <c r="C112" s="91"/>
      <c r="D112" s="91"/>
      <c r="E112" s="6"/>
      <c r="F112" s="169" t="s">
        <v>121</v>
      </c>
      <c r="G112" s="169"/>
      <c r="H112" s="169"/>
      <c r="I112" s="169"/>
      <c r="J112" s="169"/>
      <c r="K112" s="169"/>
      <c r="L112" s="169"/>
      <c r="M112" s="169"/>
      <c r="N112" s="169"/>
      <c r="O112" t="s">
        <v>53</v>
      </c>
    </row>
    <row r="113" spans="1:15" ht="15.75" customHeight="1" x14ac:dyDescent="0.15">
      <c r="B113" s="91"/>
      <c r="C113" s="91"/>
      <c r="D113" s="91"/>
      <c r="E113" s="6"/>
      <c r="F113" s="232" t="s">
        <v>60</v>
      </c>
      <c r="G113" s="232"/>
      <c r="H113" s="232"/>
      <c r="I113" s="232"/>
      <c r="J113" s="232"/>
      <c r="K113" s="232"/>
      <c r="L113" s="232"/>
      <c r="M113" s="232"/>
      <c r="N113" s="232"/>
    </row>
    <row r="114" spans="1:15" ht="7.5" customHeight="1" x14ac:dyDescent="0.15">
      <c r="B114" s="91"/>
      <c r="C114" s="91"/>
      <c r="D114" s="91"/>
      <c r="E114" s="6"/>
      <c r="F114" s="117"/>
      <c r="G114" s="117"/>
      <c r="H114" s="117"/>
      <c r="I114" s="117"/>
      <c r="J114" s="117"/>
      <c r="K114" s="117"/>
      <c r="L114" s="117"/>
      <c r="M114" s="117"/>
      <c r="N114" s="117"/>
    </row>
    <row r="115" spans="1:15" ht="14.25" x14ac:dyDescent="0.15">
      <c r="B115" s="91"/>
      <c r="C115" s="91"/>
      <c r="D115" s="91"/>
      <c r="E115" s="7" t="s">
        <v>5</v>
      </c>
      <c r="F115" s="169" t="s">
        <v>116</v>
      </c>
      <c r="G115" s="169"/>
      <c r="H115" s="169"/>
      <c r="I115" s="169"/>
      <c r="J115" s="169"/>
      <c r="K115" s="169"/>
      <c r="L115" s="169"/>
      <c r="M115" s="169"/>
      <c r="N115" s="169"/>
      <c r="O115" t="s">
        <v>55</v>
      </c>
    </row>
    <row r="116" spans="1:15" ht="14.25" x14ac:dyDescent="0.15">
      <c r="B116" s="91"/>
      <c r="C116" s="91"/>
      <c r="D116" s="91"/>
      <c r="E116" s="6"/>
      <c r="F116" s="169" t="s">
        <v>118</v>
      </c>
      <c r="G116" s="169"/>
      <c r="H116" s="169"/>
      <c r="I116" s="169"/>
      <c r="J116" s="169"/>
      <c r="K116" s="169"/>
      <c r="L116" s="169"/>
      <c r="M116" s="169"/>
      <c r="N116" s="169"/>
      <c r="O116" t="s">
        <v>117</v>
      </c>
    </row>
    <row r="117" spans="1:15" ht="7.5" customHeight="1" x14ac:dyDescent="0.15">
      <c r="B117" s="91"/>
      <c r="C117" s="91"/>
      <c r="D117" s="91"/>
      <c r="E117" s="6"/>
      <c r="F117" s="115"/>
      <c r="G117" s="115"/>
      <c r="H117" s="115"/>
      <c r="I117" s="115"/>
      <c r="J117" s="115"/>
      <c r="K117" s="115"/>
      <c r="L117" s="115"/>
      <c r="M117" s="115"/>
      <c r="N117" s="115"/>
    </row>
    <row r="118" spans="1:15" ht="6.75" customHeight="1" thickBot="1" x14ac:dyDescent="0.2">
      <c r="B118" s="91"/>
      <c r="C118" s="91"/>
      <c r="D118" s="91"/>
      <c r="E118" s="6"/>
      <c r="F118" s="75"/>
      <c r="G118" s="75"/>
      <c r="H118" s="75"/>
      <c r="I118" s="75"/>
      <c r="J118" s="75"/>
      <c r="K118" s="75"/>
      <c r="L118" s="75"/>
      <c r="M118" s="75"/>
      <c r="N118" s="75"/>
    </row>
    <row r="119" spans="1:15" ht="6.75" customHeight="1" x14ac:dyDescent="0.15">
      <c r="A119" s="10"/>
      <c r="B119" s="92"/>
      <c r="C119" s="93"/>
      <c r="D119" s="93"/>
      <c r="E119" s="93"/>
      <c r="F119" s="93"/>
      <c r="G119" s="93"/>
      <c r="H119" s="93"/>
      <c r="I119" s="93"/>
      <c r="J119" s="93"/>
      <c r="K119" s="93"/>
      <c r="L119" s="93"/>
      <c r="M119" s="92"/>
      <c r="N119" s="92"/>
    </row>
    <row r="120" spans="1:15" x14ac:dyDescent="0.15">
      <c r="A120" s="10"/>
      <c r="B120" s="92"/>
      <c r="C120" s="92"/>
      <c r="D120" s="92"/>
      <c r="E120" s="92"/>
      <c r="F120" s="92"/>
      <c r="G120" s="92"/>
      <c r="H120" s="92"/>
      <c r="I120" s="92"/>
      <c r="J120" s="92"/>
      <c r="K120" s="92"/>
      <c r="L120" s="92"/>
      <c r="M120" s="92"/>
      <c r="N120" s="92"/>
    </row>
    <row r="121" spans="1:15" ht="14.25" x14ac:dyDescent="0.15">
      <c r="B121" s="168" t="s">
        <v>148</v>
      </c>
      <c r="C121" s="168"/>
      <c r="D121" s="168"/>
      <c r="E121" s="7" t="s">
        <v>4</v>
      </c>
      <c r="F121" s="169" t="s">
        <v>44</v>
      </c>
      <c r="G121" s="169"/>
      <c r="H121" s="169"/>
      <c r="I121" s="169"/>
      <c r="J121" s="169"/>
      <c r="K121" s="169"/>
      <c r="L121" s="169"/>
      <c r="M121" s="169"/>
      <c r="N121" s="169"/>
      <c r="O121" t="s">
        <v>57</v>
      </c>
    </row>
    <row r="122" spans="1:15" ht="14.25" x14ac:dyDescent="0.15">
      <c r="B122" s="91"/>
      <c r="C122" s="91"/>
      <c r="D122" s="91"/>
      <c r="E122" s="6"/>
      <c r="F122" s="169" t="s">
        <v>231</v>
      </c>
      <c r="G122" s="198"/>
      <c r="H122" s="198"/>
      <c r="I122" s="198"/>
      <c r="J122" s="198"/>
      <c r="K122" s="198"/>
      <c r="L122" s="198"/>
      <c r="M122" s="198"/>
      <c r="N122" s="198"/>
      <c r="O122" t="s">
        <v>120</v>
      </c>
    </row>
    <row r="123" spans="1:15" ht="14.25" hidden="1" x14ac:dyDescent="0.15">
      <c r="B123" s="91"/>
      <c r="C123" s="91"/>
      <c r="D123" s="91"/>
      <c r="E123" s="6"/>
      <c r="F123" s="169"/>
      <c r="G123" s="169"/>
      <c r="H123" s="169"/>
      <c r="I123" s="169"/>
      <c r="J123" s="169"/>
      <c r="K123" s="169"/>
      <c r="L123" s="169"/>
      <c r="M123" s="169"/>
      <c r="N123" s="169"/>
    </row>
    <row r="124" spans="1:15" ht="14.25" x14ac:dyDescent="0.15">
      <c r="B124" s="91"/>
      <c r="C124" s="91"/>
      <c r="D124" s="91"/>
      <c r="E124" s="6"/>
      <c r="F124" s="169" t="s">
        <v>109</v>
      </c>
      <c r="G124" s="169"/>
      <c r="H124" s="169"/>
      <c r="I124" s="169"/>
      <c r="J124" s="169"/>
      <c r="K124" s="169"/>
      <c r="L124" s="169"/>
      <c r="M124" s="169"/>
      <c r="N124" s="169"/>
    </row>
    <row r="125" spans="1:15" ht="15.75" customHeight="1" x14ac:dyDescent="0.15">
      <c r="B125" s="91"/>
      <c r="C125" s="91"/>
      <c r="D125" s="91"/>
      <c r="E125" s="6"/>
      <c r="F125" s="236" t="s">
        <v>119</v>
      </c>
      <c r="G125" s="236"/>
      <c r="H125" s="236"/>
      <c r="I125" s="236"/>
      <c r="J125" s="236"/>
      <c r="K125" s="236"/>
      <c r="L125" s="236"/>
      <c r="M125" s="236"/>
      <c r="N125" s="236"/>
    </row>
    <row r="126" spans="1:15" ht="7.5" customHeight="1" x14ac:dyDescent="0.15">
      <c r="B126" s="91"/>
      <c r="C126" s="91"/>
      <c r="D126" s="91"/>
      <c r="E126" s="6"/>
      <c r="F126" s="118"/>
      <c r="G126" s="118"/>
      <c r="H126" s="118"/>
      <c r="I126" s="118"/>
      <c r="J126" s="118"/>
      <c r="K126" s="118"/>
      <c r="L126" s="118"/>
      <c r="M126" s="118"/>
      <c r="N126" s="118"/>
    </row>
    <row r="127" spans="1:15" ht="14.25" x14ac:dyDescent="0.15">
      <c r="B127" s="91"/>
      <c r="C127" s="91"/>
      <c r="D127" s="91"/>
      <c r="E127" s="7" t="s">
        <v>5</v>
      </c>
      <c r="F127" s="169" t="s">
        <v>110</v>
      </c>
      <c r="G127" s="169"/>
      <c r="H127" s="169"/>
      <c r="I127" s="169"/>
      <c r="J127" s="169"/>
      <c r="K127" s="169"/>
      <c r="L127" s="169"/>
      <c r="M127" s="169"/>
      <c r="N127" s="169"/>
      <c r="O127" t="s">
        <v>56</v>
      </c>
    </row>
    <row r="128" spans="1:15" ht="14.25" x14ac:dyDescent="0.15">
      <c r="B128" s="91"/>
      <c r="C128" s="91"/>
      <c r="D128" s="91"/>
      <c r="E128" s="6"/>
      <c r="F128" s="231" t="s">
        <v>111</v>
      </c>
      <c r="G128" s="231"/>
      <c r="H128" s="231"/>
      <c r="I128" s="231"/>
      <c r="J128" s="231"/>
      <c r="K128" s="231"/>
      <c r="L128" s="231"/>
      <c r="M128" s="231"/>
      <c r="N128" s="231"/>
      <c r="O128" t="s">
        <v>61</v>
      </c>
    </row>
    <row r="129" spans="1:15" ht="7.5" customHeight="1" x14ac:dyDescent="0.15">
      <c r="B129" s="91"/>
      <c r="C129" s="91"/>
      <c r="D129" s="91"/>
      <c r="E129" s="6"/>
      <c r="F129" s="75"/>
      <c r="G129" s="75"/>
      <c r="H129" s="75"/>
      <c r="I129" s="75"/>
      <c r="J129" s="75"/>
      <c r="K129" s="75"/>
      <c r="L129" s="75"/>
      <c r="M129" s="75"/>
      <c r="N129" s="75"/>
    </row>
    <row r="130" spans="1:15" ht="6.75" customHeight="1" thickBot="1" x14ac:dyDescent="0.2">
      <c r="B130" s="91"/>
      <c r="C130" s="91"/>
      <c r="D130" s="91"/>
      <c r="E130" s="6"/>
      <c r="F130" s="75"/>
      <c r="G130" s="75"/>
      <c r="H130" s="75"/>
      <c r="I130" s="75"/>
      <c r="J130" s="75"/>
      <c r="K130" s="75"/>
      <c r="L130" s="75"/>
      <c r="M130" s="75"/>
      <c r="N130" s="75"/>
    </row>
    <row r="131" spans="1:15" ht="6.75" customHeight="1" x14ac:dyDescent="0.15">
      <c r="A131" s="10"/>
      <c r="B131" s="92"/>
      <c r="C131" s="93"/>
      <c r="D131" s="93"/>
      <c r="E131" s="93"/>
      <c r="F131" s="93"/>
      <c r="G131" s="93"/>
      <c r="H131" s="93"/>
      <c r="I131" s="93"/>
      <c r="J131" s="93"/>
      <c r="K131" s="93"/>
      <c r="L131" s="93"/>
      <c r="M131" s="92"/>
      <c r="N131" s="92"/>
    </row>
    <row r="132" spans="1:15" x14ac:dyDescent="0.15">
      <c r="A132" s="10"/>
      <c r="B132" s="92"/>
      <c r="C132" s="92"/>
      <c r="D132" s="92"/>
      <c r="E132" s="92"/>
      <c r="F132" s="92"/>
      <c r="G132" s="92"/>
      <c r="H132" s="92"/>
      <c r="I132" s="92"/>
      <c r="J132" s="92"/>
      <c r="K132" s="92"/>
      <c r="L132" s="92"/>
      <c r="M132" s="92"/>
      <c r="N132" s="92"/>
    </row>
    <row r="133" spans="1:15" ht="14.25" x14ac:dyDescent="0.15">
      <c r="B133" s="168" t="s">
        <v>8</v>
      </c>
      <c r="C133" s="168"/>
      <c r="D133" s="168"/>
      <c r="E133" s="7" t="s">
        <v>4</v>
      </c>
      <c r="F133" s="169" t="s">
        <v>176</v>
      </c>
      <c r="G133" s="169"/>
      <c r="H133" s="169"/>
      <c r="I133" s="169"/>
      <c r="J133" s="169"/>
      <c r="K133" s="169"/>
      <c r="L133" s="169"/>
      <c r="M133" s="169"/>
      <c r="N133" s="169"/>
      <c r="O133" t="str">
        <f>F133</f>
        <v>田　中　雅　城</v>
      </c>
    </row>
    <row r="134" spans="1:15" ht="14.25" x14ac:dyDescent="0.15">
      <c r="B134" s="91"/>
      <c r="C134" s="91"/>
      <c r="D134" s="91"/>
      <c r="E134" s="6"/>
      <c r="F134" s="169" t="s">
        <v>177</v>
      </c>
      <c r="G134" s="169"/>
      <c r="H134" s="169"/>
      <c r="I134" s="169"/>
      <c r="J134" s="169"/>
      <c r="K134" s="169"/>
      <c r="L134" s="169"/>
      <c r="M134" s="169"/>
      <c r="N134" s="169"/>
      <c r="O134" t="s">
        <v>52</v>
      </c>
    </row>
    <row r="135" spans="1:15" ht="14.25" x14ac:dyDescent="0.15">
      <c r="B135" s="91"/>
      <c r="C135" s="91"/>
      <c r="D135" s="91"/>
      <c r="E135" s="6"/>
      <c r="F135" s="169" t="s">
        <v>178</v>
      </c>
      <c r="G135" s="169"/>
      <c r="H135" s="169"/>
      <c r="I135" s="169"/>
      <c r="J135" s="169"/>
      <c r="K135" s="169"/>
      <c r="L135" s="169"/>
      <c r="M135" s="169"/>
      <c r="N135" s="169"/>
      <c r="O135" t="s">
        <v>53</v>
      </c>
    </row>
    <row r="136" spans="1:15" ht="17.25" customHeight="1" x14ac:dyDescent="0.15">
      <c r="B136" s="91"/>
      <c r="C136" s="91"/>
      <c r="D136" s="91"/>
      <c r="E136" s="6"/>
      <c r="F136" s="232" t="s">
        <v>179</v>
      </c>
      <c r="G136" s="232"/>
      <c r="H136" s="232"/>
      <c r="I136" s="232"/>
      <c r="J136" s="232"/>
      <c r="K136" s="232"/>
      <c r="L136" s="232"/>
      <c r="M136" s="232"/>
      <c r="N136" s="232"/>
    </row>
    <row r="137" spans="1:15" ht="7.5" customHeight="1" x14ac:dyDescent="0.15">
      <c r="B137" s="91"/>
      <c r="C137" s="91"/>
      <c r="D137" s="91"/>
      <c r="E137" s="6"/>
      <c r="F137" s="117"/>
      <c r="G137" s="117"/>
      <c r="H137" s="117"/>
      <c r="I137" s="117"/>
      <c r="J137" s="117"/>
      <c r="K137" s="117"/>
      <c r="L137" s="117"/>
      <c r="M137" s="117"/>
      <c r="N137" s="117"/>
    </row>
    <row r="138" spans="1:15" ht="14.25" x14ac:dyDescent="0.15">
      <c r="B138" s="91"/>
      <c r="C138" s="91"/>
      <c r="D138" s="91"/>
      <c r="E138" s="7" t="s">
        <v>5</v>
      </c>
      <c r="F138" s="169" t="s">
        <v>180</v>
      </c>
      <c r="G138" s="169"/>
      <c r="H138" s="169"/>
      <c r="I138" s="169"/>
      <c r="J138" s="169"/>
      <c r="K138" s="169"/>
      <c r="L138" s="169"/>
      <c r="M138" s="169"/>
      <c r="N138" s="169"/>
      <c r="O138" t="s">
        <v>55</v>
      </c>
    </row>
    <row r="139" spans="1:15" ht="14.25" x14ac:dyDescent="0.15">
      <c r="B139" s="91"/>
      <c r="C139" s="91"/>
      <c r="D139" s="91"/>
      <c r="E139" s="6"/>
      <c r="F139" s="169" t="s">
        <v>181</v>
      </c>
      <c r="G139" s="169"/>
      <c r="H139" s="169"/>
      <c r="I139" s="169"/>
      <c r="J139" s="169"/>
      <c r="K139" s="169"/>
      <c r="L139" s="169"/>
      <c r="M139" s="169"/>
      <c r="N139" s="169"/>
      <c r="O139" t="s">
        <v>182</v>
      </c>
    </row>
    <row r="140" spans="1:15" ht="7.5" customHeight="1" x14ac:dyDescent="0.15">
      <c r="B140" s="91"/>
      <c r="C140" s="91"/>
      <c r="D140" s="91"/>
      <c r="E140" s="6"/>
      <c r="F140" s="115"/>
      <c r="G140" s="115"/>
      <c r="H140" s="115"/>
      <c r="I140" s="115"/>
      <c r="J140" s="115"/>
      <c r="K140" s="115"/>
      <c r="L140" s="115"/>
      <c r="M140" s="115"/>
      <c r="N140" s="115"/>
    </row>
    <row r="141" spans="1:15" ht="6.75" customHeight="1" thickBot="1" x14ac:dyDescent="0.2">
      <c r="B141" s="86"/>
      <c r="C141" s="86"/>
      <c r="D141" s="86"/>
      <c r="E141" s="87"/>
      <c r="F141" s="88"/>
      <c r="G141" s="88"/>
      <c r="H141" s="88"/>
      <c r="I141" s="88"/>
      <c r="J141" s="88"/>
      <c r="K141" s="88"/>
      <c r="L141" s="88"/>
      <c r="M141" s="88"/>
      <c r="N141" s="88"/>
    </row>
    <row r="142" spans="1:15" x14ac:dyDescent="0.15">
      <c r="A142" s="10"/>
      <c r="B142" s="89"/>
      <c r="C142" s="90"/>
      <c r="D142" s="90"/>
      <c r="E142" s="90"/>
      <c r="F142" s="90"/>
      <c r="G142" s="90"/>
      <c r="H142" s="90"/>
      <c r="I142" s="90"/>
      <c r="J142" s="90"/>
      <c r="K142" s="90"/>
      <c r="L142" s="90"/>
      <c r="M142" s="89"/>
      <c r="N142" s="89"/>
    </row>
    <row r="143" spans="1:15" x14ac:dyDescent="0.15">
      <c r="A143" s="237" t="s">
        <v>239</v>
      </c>
      <c r="B143" s="237"/>
      <c r="C143" s="237"/>
      <c r="D143" s="237"/>
      <c r="E143" s="237"/>
      <c r="F143" s="237"/>
      <c r="G143" s="237"/>
      <c r="H143" s="237"/>
      <c r="I143" s="237"/>
      <c r="J143" s="237"/>
      <c r="K143" s="237"/>
      <c r="L143" s="237"/>
      <c r="M143" s="237"/>
      <c r="N143" s="237"/>
    </row>
    <row r="144" spans="1:15" x14ac:dyDescent="0.15">
      <c r="A144" s="114"/>
      <c r="B144" s="114"/>
      <c r="C144" s="114"/>
      <c r="D144" s="114"/>
      <c r="E144" s="114"/>
      <c r="F144" s="114"/>
      <c r="G144" s="114"/>
      <c r="H144" s="114"/>
      <c r="I144" s="114"/>
      <c r="J144" s="114"/>
      <c r="K144" s="114"/>
      <c r="L144" s="114"/>
      <c r="M144" s="114"/>
      <c r="N144" s="114"/>
    </row>
    <row r="145" spans="1:15" ht="14.25" customHeight="1" x14ac:dyDescent="0.15">
      <c r="A145" s="237" t="s">
        <v>226</v>
      </c>
      <c r="B145" s="237"/>
      <c r="C145" s="237"/>
      <c r="D145" s="237"/>
      <c r="E145" s="237"/>
      <c r="F145" s="237"/>
      <c r="G145" s="237"/>
      <c r="H145" s="237"/>
      <c r="I145" s="237"/>
      <c r="J145" s="237"/>
      <c r="K145" s="237"/>
      <c r="L145" s="237"/>
      <c r="M145" s="237"/>
      <c r="N145" s="237"/>
    </row>
    <row r="146" spans="1:15" x14ac:dyDescent="0.15">
      <c r="A146" s="114"/>
      <c r="B146" s="114"/>
      <c r="C146" s="114"/>
      <c r="D146" s="114"/>
      <c r="E146" s="114"/>
      <c r="F146" s="114"/>
      <c r="G146" s="114"/>
      <c r="H146" s="114"/>
      <c r="I146" s="114"/>
      <c r="J146" s="114"/>
      <c r="K146" s="114"/>
      <c r="L146" s="114"/>
      <c r="M146" s="114"/>
      <c r="N146" s="114"/>
    </row>
    <row r="147" spans="1:15" ht="14.25" x14ac:dyDescent="0.15">
      <c r="E147" s="7" t="s">
        <v>7</v>
      </c>
      <c r="F147" s="169" t="s">
        <v>129</v>
      </c>
      <c r="G147" s="169"/>
      <c r="H147" s="169"/>
      <c r="I147" s="169"/>
      <c r="J147" s="169"/>
      <c r="K147" s="169"/>
      <c r="L147" s="169"/>
      <c r="M147" s="169"/>
      <c r="N147" s="169"/>
      <c r="O147" t="s">
        <v>138</v>
      </c>
    </row>
    <row r="148" spans="1:15" ht="14.25" x14ac:dyDescent="0.15">
      <c r="E148" s="7"/>
      <c r="F148" s="235" t="s">
        <v>123</v>
      </c>
      <c r="G148" s="235"/>
      <c r="H148" s="235"/>
      <c r="I148" s="235"/>
      <c r="J148" s="235"/>
      <c r="K148" s="235"/>
      <c r="L148" s="235"/>
      <c r="M148" s="235"/>
      <c r="N148" s="235"/>
    </row>
    <row r="149" spans="1:15" ht="17.25" x14ac:dyDescent="0.15">
      <c r="E149" s="6"/>
      <c r="F149" s="170" t="s">
        <v>122</v>
      </c>
      <c r="G149" s="170"/>
      <c r="H149" s="170"/>
      <c r="I149" s="170"/>
      <c r="J149" s="170"/>
      <c r="K149" s="170"/>
      <c r="L149" s="170"/>
      <c r="M149" s="170"/>
      <c r="N149" s="170"/>
      <c r="O149" t="s">
        <v>126</v>
      </c>
    </row>
    <row r="150" spans="1:15" ht="14.25" x14ac:dyDescent="0.15">
      <c r="B150" s="183" t="s">
        <v>225</v>
      </c>
      <c r="C150" s="183"/>
      <c r="D150" s="183"/>
      <c r="E150" s="6"/>
      <c r="F150" s="169" t="s">
        <v>136</v>
      </c>
      <c r="G150" s="169"/>
      <c r="H150" s="169"/>
      <c r="I150" s="169"/>
      <c r="J150" s="169"/>
      <c r="K150" s="169"/>
      <c r="L150" s="169"/>
      <c r="M150" s="169"/>
      <c r="N150" s="169"/>
    </row>
    <row r="151" spans="1:15" ht="16.5" customHeight="1" x14ac:dyDescent="0.15">
      <c r="B151" s="183"/>
      <c r="C151" s="183"/>
      <c r="D151" s="183"/>
      <c r="E151" s="6"/>
      <c r="F151" s="232" t="s">
        <v>125</v>
      </c>
      <c r="G151" s="232"/>
      <c r="H151" s="232"/>
      <c r="I151" s="232"/>
      <c r="J151" s="232"/>
      <c r="K151" s="232"/>
      <c r="L151" s="232"/>
      <c r="M151" s="232"/>
      <c r="N151" s="232"/>
    </row>
    <row r="152" spans="1:15" ht="11.25" customHeight="1" x14ac:dyDescent="0.15">
      <c r="E152" s="6"/>
      <c r="F152" s="117"/>
      <c r="G152" s="117"/>
      <c r="H152" s="117"/>
      <c r="I152" s="117"/>
      <c r="J152" s="117"/>
      <c r="K152" s="117"/>
      <c r="L152" s="117"/>
      <c r="M152" s="117"/>
      <c r="N152" s="117"/>
    </row>
    <row r="153" spans="1:15" ht="14.25" x14ac:dyDescent="0.15">
      <c r="E153" s="7" t="s">
        <v>5</v>
      </c>
      <c r="F153" s="169" t="s">
        <v>67</v>
      </c>
      <c r="G153" s="169"/>
      <c r="H153" s="169"/>
      <c r="I153" s="169"/>
      <c r="J153" s="169"/>
      <c r="K153" s="169"/>
      <c r="L153" s="169"/>
      <c r="M153" s="169"/>
      <c r="N153" s="169"/>
      <c r="O153" t="s">
        <v>64</v>
      </c>
    </row>
    <row r="154" spans="1:15" ht="14.25" x14ac:dyDescent="0.15">
      <c r="E154" s="6"/>
      <c r="F154" s="169" t="s">
        <v>243</v>
      </c>
      <c r="G154" s="169"/>
      <c r="H154" s="169"/>
      <c r="I154" s="169"/>
      <c r="J154" s="169"/>
      <c r="K154" s="169"/>
      <c r="L154" s="169"/>
      <c r="M154" s="169"/>
      <c r="N154" s="169"/>
      <c r="O154" t="s">
        <v>245</v>
      </c>
    </row>
    <row r="157" spans="1:15" ht="14.25" x14ac:dyDescent="0.15">
      <c r="B157" s="168" t="s">
        <v>227</v>
      </c>
      <c r="C157" s="168"/>
      <c r="D157" s="168"/>
      <c r="E157" s="7" t="s">
        <v>4</v>
      </c>
      <c r="F157" s="169" t="s">
        <v>228</v>
      </c>
      <c r="G157" s="169"/>
      <c r="H157" s="169"/>
      <c r="I157" s="169"/>
      <c r="J157" s="169"/>
      <c r="K157" s="169"/>
      <c r="L157" s="169"/>
      <c r="M157" s="169"/>
      <c r="N157" s="169"/>
    </row>
    <row r="158" spans="1:15" ht="17.25" x14ac:dyDescent="0.15">
      <c r="F158" s="170" t="s">
        <v>229</v>
      </c>
      <c r="G158" s="170"/>
      <c r="H158" s="170"/>
      <c r="I158" s="170"/>
      <c r="J158" s="170"/>
      <c r="K158" s="170"/>
      <c r="L158" s="170"/>
      <c r="M158" s="170"/>
      <c r="N158" s="170"/>
    </row>
    <row r="159" spans="1:15" x14ac:dyDescent="0.15">
      <c r="C159" t="s">
        <v>230</v>
      </c>
    </row>
  </sheetData>
  <sheetProtection sheet="1" objects="1" scenarios="1" selectLockedCells="1" selectUnlockedCells="1"/>
  <customSheetViews>
    <customSheetView guid="{4FC06499-5E04-4BCF-B0A3-57EAA2E14BB9}" showPageBreaks="1" showGridLines="0" showRowCol="0" printArea="1" hiddenRows="1" hiddenColumns="1" view="pageBreakPreview" topLeftCell="A74">
      <selection activeCell="M6" sqref="M6:P6"/>
      <rowBreaks count="2" manualBreakCount="2">
        <brk id="30" max="13" man="1"/>
        <brk id="84" max="13" man="1"/>
      </rowBreaks>
      <pageMargins left="0.39370078740157483" right="0.39370078740157483" top="0.19685039370078741" bottom="0.19685039370078741" header="0" footer="0"/>
      <printOptions horizontalCentered="1" verticalCentered="1"/>
      <pageSetup paperSize="9" scale="95" fitToHeight="3" orientation="portrait" horizontalDpi="4294967295" r:id="rId1"/>
      <headerFooter alignWithMargins="0"/>
    </customSheetView>
  </customSheetViews>
  <mergeCells count="138">
    <mergeCell ref="F148:N148"/>
    <mergeCell ref="F125:N125"/>
    <mergeCell ref="F139:N139"/>
    <mergeCell ref="F134:N134"/>
    <mergeCell ref="F154:N154"/>
    <mergeCell ref="F153:N153"/>
    <mergeCell ref="F151:N151"/>
    <mergeCell ref="F150:N150"/>
    <mergeCell ref="F92:N92"/>
    <mergeCell ref="F95:N95"/>
    <mergeCell ref="F124:N124"/>
    <mergeCell ref="A145:N145"/>
    <mergeCell ref="F149:N149"/>
    <mergeCell ref="A143:N143"/>
    <mergeCell ref="F122:N122"/>
    <mergeCell ref="F135:N135"/>
    <mergeCell ref="B133:D133"/>
    <mergeCell ref="F133:N133"/>
    <mergeCell ref="F147:N147"/>
    <mergeCell ref="F136:N136"/>
    <mergeCell ref="F127:N127"/>
    <mergeCell ref="F128:N128"/>
    <mergeCell ref="F138:N138"/>
    <mergeCell ref="H81:K81"/>
    <mergeCell ref="L81:M81"/>
    <mergeCell ref="D82:N82"/>
    <mergeCell ref="B121:D121"/>
    <mergeCell ref="D70:H70"/>
    <mergeCell ref="B110:D110"/>
    <mergeCell ref="F110:N110"/>
    <mergeCell ref="F115:N115"/>
    <mergeCell ref="F111:N111"/>
    <mergeCell ref="F121:N121"/>
    <mergeCell ref="F116:N116"/>
    <mergeCell ref="B89:D89"/>
    <mergeCell ref="F105:N105"/>
    <mergeCell ref="F113:N113"/>
    <mergeCell ref="J76:K76"/>
    <mergeCell ref="D71:H71"/>
    <mergeCell ref="J71:K71"/>
    <mergeCell ref="D75:H75"/>
    <mergeCell ref="A86:N86"/>
    <mergeCell ref="D22:N22"/>
    <mergeCell ref="D24:N24"/>
    <mergeCell ref="D79:N79"/>
    <mergeCell ref="C29:N29"/>
    <mergeCell ref="A27:N27"/>
    <mergeCell ref="A20:N20"/>
    <mergeCell ref="C30:N30"/>
    <mergeCell ref="A28:E28"/>
    <mergeCell ref="C38:N38"/>
    <mergeCell ref="C33:N33"/>
    <mergeCell ref="C32:N32"/>
    <mergeCell ref="C36:N36"/>
    <mergeCell ref="C37:N37"/>
    <mergeCell ref="C25:N25"/>
    <mergeCell ref="C23:N23"/>
    <mergeCell ref="E65:N65"/>
    <mergeCell ref="C78:D78"/>
    <mergeCell ref="D73:H73"/>
    <mergeCell ref="J73:K73"/>
    <mergeCell ref="D77:H77"/>
    <mergeCell ref="G44:H44"/>
    <mergeCell ref="F43:H43"/>
    <mergeCell ref="I43:M43"/>
    <mergeCell ref="J74:K74"/>
    <mergeCell ref="B43:B44"/>
    <mergeCell ref="A42:E42"/>
    <mergeCell ref="C40:N40"/>
    <mergeCell ref="N43:N44"/>
    <mergeCell ref="B57:B58"/>
    <mergeCell ref="C43:E43"/>
    <mergeCell ref="A56:E56"/>
    <mergeCell ref="C41:N41"/>
    <mergeCell ref="C83:N83"/>
    <mergeCell ref="D44:E44"/>
    <mergeCell ref="J44:K44"/>
    <mergeCell ref="E66:N66"/>
    <mergeCell ref="C65:D65"/>
    <mergeCell ref="D68:N68"/>
    <mergeCell ref="A69:C69"/>
    <mergeCell ref="D69:H69"/>
    <mergeCell ref="J69:K69"/>
    <mergeCell ref="C80:N80"/>
    <mergeCell ref="D58:E58"/>
    <mergeCell ref="C57:G57"/>
    <mergeCell ref="D64:N64"/>
    <mergeCell ref="J70:K70"/>
    <mergeCell ref="E78:N78"/>
    <mergeCell ref="J77:K77"/>
    <mergeCell ref="A1:N1"/>
    <mergeCell ref="A4:N4"/>
    <mergeCell ref="A5:N5"/>
    <mergeCell ref="C13:N13"/>
    <mergeCell ref="A7:N7"/>
    <mergeCell ref="A17:N17"/>
    <mergeCell ref="C14:N14"/>
    <mergeCell ref="A15:N15"/>
    <mergeCell ref="B150:D151"/>
    <mergeCell ref="A18:N18"/>
    <mergeCell ref="A26:N26"/>
    <mergeCell ref="H56:N62"/>
    <mergeCell ref="C34:N34"/>
    <mergeCell ref="C31:N31"/>
    <mergeCell ref="C16:N16"/>
    <mergeCell ref="A2:N2"/>
    <mergeCell ref="A3:N3"/>
    <mergeCell ref="A10:N10"/>
    <mergeCell ref="C12:N12"/>
    <mergeCell ref="C11:N11"/>
    <mergeCell ref="B55:N55"/>
    <mergeCell ref="F89:N89"/>
    <mergeCell ref="F91:N91"/>
    <mergeCell ref="C67:N67"/>
    <mergeCell ref="B157:D157"/>
    <mergeCell ref="F157:N157"/>
    <mergeCell ref="F158:N158"/>
    <mergeCell ref="D72:H72"/>
    <mergeCell ref="J72:K72"/>
    <mergeCell ref="B101:D101"/>
    <mergeCell ref="B102:D102"/>
    <mergeCell ref="J75:K75"/>
    <mergeCell ref="D76:H76"/>
    <mergeCell ref="F90:N90"/>
    <mergeCell ref="A85:N85"/>
    <mergeCell ref="F123:N123"/>
    <mergeCell ref="C84:G84"/>
    <mergeCell ref="H84:N84"/>
    <mergeCell ref="F94:N94"/>
    <mergeCell ref="B100:D100"/>
    <mergeCell ref="F100:N100"/>
    <mergeCell ref="F106:N106"/>
    <mergeCell ref="F103:N103"/>
    <mergeCell ref="F112:N112"/>
    <mergeCell ref="F101:N101"/>
    <mergeCell ref="F102:N102"/>
    <mergeCell ref="D74:H74"/>
    <mergeCell ref="C81:G81"/>
  </mergeCells>
  <phoneticPr fontId="2"/>
  <printOptions horizontalCentered="1" verticalCentered="1"/>
  <pageMargins left="0.39370078740157483" right="0.39370078740157483" top="0.19685039370078741" bottom="0.19685039370078741" header="0" footer="0"/>
  <pageSetup paperSize="9" scale="95" fitToHeight="3" orientation="portrait" horizontalDpi="4294967295" r:id="rId2"/>
  <headerFooter alignWithMargins="0"/>
  <rowBreaks count="2" manualBreakCount="2">
    <brk id="30" max="13" man="1"/>
    <brk id="84" max="1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I49"/>
  <sheetViews>
    <sheetView showGridLines="0" showRowColHeaders="0" showZeros="0" tabSelected="1" view="pageBreakPreview" zoomScale="85" zoomScaleNormal="55" zoomScaleSheetLayoutView="85" workbookViewId="0">
      <pane xSplit="16" topLeftCell="Q1" activePane="topRight" state="frozen"/>
      <selection activeCell="O47" sqref="O1:Z65536"/>
      <selection pane="topRight" activeCell="M3" sqref="M3"/>
    </sheetView>
  </sheetViews>
  <sheetFormatPr defaultRowHeight="13.5" x14ac:dyDescent="0.15"/>
  <cols>
    <col min="1" max="1" width="3" customWidth="1"/>
    <col min="2" max="2" width="8.875" customWidth="1"/>
    <col min="3" max="3" width="6.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hidden="1" customWidth="1"/>
    <col min="18" max="18" width="9.75" hidden="1" customWidth="1"/>
    <col min="19" max="19" width="2.875" hidden="1" customWidth="1"/>
    <col min="20" max="30" width="6.25" hidden="1" customWidth="1"/>
    <col min="31" max="31" width="6.5" hidden="1" customWidth="1"/>
    <col min="32" max="35" width="9" hidden="1" customWidth="1"/>
    <col min="36" max="52" width="9" customWidth="1"/>
  </cols>
  <sheetData>
    <row r="1" spans="1:32" ht="28.5" customHeight="1" x14ac:dyDescent="0.25">
      <c r="A1" s="125"/>
      <c r="B1" s="125"/>
      <c r="C1" s="125"/>
      <c r="D1" s="323" t="s">
        <v>149</v>
      </c>
      <c r="E1" s="323"/>
      <c r="F1" s="323"/>
      <c r="G1" s="323"/>
      <c r="H1" s="323"/>
      <c r="I1" s="323"/>
      <c r="J1" s="323"/>
      <c r="K1" s="323"/>
      <c r="L1" s="323"/>
      <c r="M1" s="323"/>
      <c r="N1" s="323"/>
      <c r="O1" s="323"/>
      <c r="P1" s="323"/>
      <c r="S1" s="97"/>
      <c r="T1" s="97"/>
      <c r="U1" s="97"/>
      <c r="V1" s="97"/>
      <c r="W1" s="97"/>
      <c r="X1" s="97"/>
      <c r="Y1" s="97"/>
      <c r="Z1" s="97"/>
      <c r="AA1" s="97"/>
      <c r="AB1" s="97"/>
      <c r="AC1" s="97"/>
      <c r="AD1" s="97"/>
      <c r="AE1" s="97"/>
      <c r="AF1" s="97"/>
    </row>
    <row r="2" spans="1:32" ht="5.25" customHeight="1" x14ac:dyDescent="0.15">
      <c r="A2" s="125"/>
      <c r="B2" s="125"/>
      <c r="C2" s="125"/>
      <c r="D2" s="125"/>
      <c r="E2" s="125"/>
      <c r="F2" s="125"/>
      <c r="G2" s="125"/>
      <c r="H2" s="125"/>
      <c r="I2" s="125"/>
      <c r="J2" s="125"/>
      <c r="K2" s="125"/>
      <c r="L2" s="125"/>
      <c r="M2" s="125"/>
      <c r="N2" s="125"/>
      <c r="O2" s="125"/>
      <c r="P2" s="125"/>
    </row>
    <row r="3" spans="1:32" x14ac:dyDescent="0.15">
      <c r="A3" s="126"/>
      <c r="B3" s="126"/>
      <c r="C3" s="126"/>
      <c r="D3" s="126"/>
      <c r="E3" s="126"/>
      <c r="F3" s="126"/>
      <c r="G3" s="126"/>
      <c r="H3" s="126"/>
      <c r="I3" s="126"/>
      <c r="J3" s="126"/>
      <c r="K3" s="274" t="s">
        <v>241</v>
      </c>
      <c r="L3" s="274"/>
      <c r="M3" s="127"/>
      <c r="N3" s="128" t="s">
        <v>49</v>
      </c>
      <c r="O3" s="127"/>
      <c r="P3" s="128" t="s">
        <v>15</v>
      </c>
    </row>
    <row r="4" spans="1:32" ht="5.25" customHeight="1" thickBot="1" x14ac:dyDescent="0.2">
      <c r="A4" s="125"/>
      <c r="B4" s="125"/>
      <c r="C4" s="125"/>
      <c r="D4" s="125"/>
      <c r="E4" s="125"/>
      <c r="F4" s="125"/>
      <c r="G4" s="125"/>
      <c r="H4" s="125"/>
      <c r="I4" s="125"/>
      <c r="J4" s="125"/>
      <c r="K4" s="125"/>
      <c r="L4" s="125"/>
      <c r="M4" s="125"/>
      <c r="N4" s="125"/>
      <c r="O4" s="125"/>
      <c r="P4" s="125"/>
    </row>
    <row r="5" spans="1:32" ht="31.5" thickTop="1" x14ac:dyDescent="0.15">
      <c r="A5" s="275" t="s">
        <v>10</v>
      </c>
      <c r="B5" s="276"/>
      <c r="C5" s="277"/>
      <c r="D5" s="335"/>
      <c r="E5" s="335"/>
      <c r="F5" s="335"/>
      <c r="G5" s="335"/>
      <c r="H5" s="335"/>
      <c r="I5" s="335"/>
      <c r="J5" s="335"/>
      <c r="K5" s="335"/>
      <c r="L5" s="335"/>
      <c r="M5" s="335"/>
      <c r="N5" s="335"/>
      <c r="O5" s="335"/>
      <c r="P5" s="336"/>
    </row>
    <row r="6" spans="1:32" ht="30.75" x14ac:dyDescent="0.15">
      <c r="A6" s="285" t="s">
        <v>45</v>
      </c>
      <c r="B6" s="286"/>
      <c r="C6" s="287"/>
      <c r="D6" s="337"/>
      <c r="E6" s="337"/>
      <c r="F6" s="337"/>
      <c r="G6" s="337"/>
      <c r="H6" s="337"/>
      <c r="I6" s="337"/>
      <c r="J6" s="338"/>
      <c r="K6" s="292" t="s">
        <v>17</v>
      </c>
      <c r="L6" s="293"/>
      <c r="M6" s="294"/>
      <c r="N6" s="294"/>
      <c r="O6" s="294"/>
      <c r="P6" s="295"/>
    </row>
    <row r="7" spans="1:32" ht="30.75" x14ac:dyDescent="0.15">
      <c r="A7" s="324" t="s">
        <v>65</v>
      </c>
      <c r="B7" s="325"/>
      <c r="C7" s="326"/>
      <c r="D7" s="349"/>
      <c r="E7" s="349"/>
      <c r="F7" s="349"/>
      <c r="G7" s="349"/>
      <c r="H7" s="349"/>
      <c r="I7" s="349"/>
      <c r="J7" s="349"/>
      <c r="K7" s="349"/>
      <c r="L7" s="350"/>
      <c r="M7" s="292" t="s">
        <v>16</v>
      </c>
      <c r="N7" s="293"/>
      <c r="O7" s="331">
        <f>IF($M$6=D8,F8,IF($M$6=G8,I8,IF($M$6=J8,L8,IF($M$6=M8,O8,IF($M$6=D9,F9,IF($M$6=D10,F10+I10+L10+O10,IF($M$6=G10,I10+L10+O10,0)))))))+IF($M$6=J10,L10+O10,IF($M$6=M10,O10,IF($M$6=G9,I9,0)))</f>
        <v>0</v>
      </c>
      <c r="P7" s="332"/>
    </row>
    <row r="8" spans="1:32" ht="15.75" customHeight="1" x14ac:dyDescent="0.15">
      <c r="A8" s="329" t="s">
        <v>72</v>
      </c>
      <c r="B8" s="293"/>
      <c r="C8" s="330"/>
      <c r="D8" s="296" t="str">
        <f>U23</f>
        <v>１種・社</v>
      </c>
      <c r="E8" s="289"/>
      <c r="F8" s="129"/>
      <c r="G8" s="296" t="str">
        <f>V23</f>
        <v>１種・大</v>
      </c>
      <c r="H8" s="289"/>
      <c r="I8" s="129"/>
      <c r="J8" s="288" t="str">
        <f>W23</f>
        <v>２種・高</v>
      </c>
      <c r="K8" s="289"/>
      <c r="L8" s="129"/>
      <c r="M8" s="288" t="str">
        <f>X23</f>
        <v>３種・中</v>
      </c>
      <c r="N8" s="289"/>
      <c r="O8" s="333"/>
      <c r="P8" s="334"/>
    </row>
    <row r="9" spans="1:32" ht="15.75" customHeight="1" x14ac:dyDescent="0.15">
      <c r="A9" s="329"/>
      <c r="B9" s="293"/>
      <c r="C9" s="330"/>
      <c r="D9" s="346" t="str">
        <f>Y23</f>
        <v>４種・小</v>
      </c>
      <c r="E9" s="347"/>
      <c r="F9" s="130"/>
      <c r="G9" s="346" t="str">
        <f>AD23</f>
        <v>シ ニ ア</v>
      </c>
      <c r="H9" s="347"/>
      <c r="I9" s="130"/>
      <c r="J9" s="290"/>
      <c r="K9" s="290"/>
      <c r="L9" s="290"/>
      <c r="M9" s="290"/>
      <c r="N9" s="290"/>
      <c r="O9" s="290"/>
      <c r="P9" s="291"/>
    </row>
    <row r="10" spans="1:32" ht="15.75" customHeight="1" x14ac:dyDescent="0.15">
      <c r="A10" s="329"/>
      <c r="B10" s="293"/>
      <c r="C10" s="330"/>
      <c r="D10" s="341" t="str">
        <f>Z23</f>
        <v>女子一般</v>
      </c>
      <c r="E10" s="340"/>
      <c r="F10" s="131"/>
      <c r="G10" s="342" t="str">
        <f>AA23</f>
        <v>女子大学</v>
      </c>
      <c r="H10" s="343"/>
      <c r="I10" s="132"/>
      <c r="J10" s="339" t="str">
        <f>AB23</f>
        <v>女子高校</v>
      </c>
      <c r="K10" s="340"/>
      <c r="L10" s="131"/>
      <c r="M10" s="339" t="str">
        <f>AC23</f>
        <v>女子中学</v>
      </c>
      <c r="N10" s="340"/>
      <c r="O10" s="344"/>
      <c r="P10" s="345"/>
    </row>
    <row r="11" spans="1:32" ht="18" thickBot="1" x14ac:dyDescent="0.2">
      <c r="A11" s="320" t="s">
        <v>73</v>
      </c>
      <c r="B11" s="318"/>
      <c r="C11" s="319"/>
      <c r="D11" s="315"/>
      <c r="E11" s="315"/>
      <c r="F11" s="315"/>
      <c r="G11" s="315"/>
      <c r="H11" s="316"/>
      <c r="I11" s="317" t="s">
        <v>74</v>
      </c>
      <c r="J11" s="318"/>
      <c r="K11" s="319"/>
      <c r="L11" s="310"/>
      <c r="M11" s="310"/>
      <c r="N11" s="310"/>
      <c r="O11" s="310"/>
      <c r="P11" s="311"/>
      <c r="S11" s="309"/>
      <c r="T11" s="309"/>
      <c r="U11" s="309"/>
      <c r="V11" s="309"/>
      <c r="W11" s="309"/>
      <c r="X11" s="309"/>
      <c r="Y11" s="309"/>
      <c r="Z11" s="309"/>
      <c r="AA11" s="309"/>
      <c r="AB11" s="309"/>
      <c r="AC11" s="309"/>
      <c r="AD11" s="309"/>
    </row>
    <row r="12" spans="1:32" ht="15" thickTop="1" thickBot="1" x14ac:dyDescent="0.2">
      <c r="A12" s="312" t="s">
        <v>113</v>
      </c>
      <c r="B12" s="312"/>
      <c r="C12" s="312"/>
      <c r="D12" s="312"/>
      <c r="E12" s="312"/>
      <c r="F12" s="312"/>
      <c r="G12" s="312"/>
      <c r="H12" s="312"/>
      <c r="I12" s="312"/>
      <c r="J12" s="312"/>
      <c r="K12" s="312"/>
      <c r="L12" s="312"/>
      <c r="M12" s="312"/>
      <c r="N12" s="312"/>
      <c r="O12" s="312"/>
      <c r="P12" s="312"/>
      <c r="S12" s="76"/>
      <c r="T12" s="76"/>
      <c r="U12" s="76"/>
      <c r="V12" s="76"/>
      <c r="W12" s="76"/>
      <c r="X12" s="76"/>
      <c r="Y12" s="76"/>
      <c r="Z12" s="76"/>
      <c r="AA12" s="76"/>
      <c r="AB12" s="76"/>
      <c r="AC12" s="76"/>
      <c r="AD12" s="76"/>
    </row>
    <row r="13" spans="1:32" ht="7.5" customHeight="1" thickBot="1" x14ac:dyDescent="0.2">
      <c r="A13" s="133"/>
      <c r="B13" s="125"/>
      <c r="C13" s="125"/>
      <c r="D13" s="125"/>
      <c r="E13" s="125"/>
      <c r="F13" s="125"/>
      <c r="G13" s="125"/>
      <c r="H13" s="125"/>
      <c r="I13" s="125"/>
      <c r="J13" s="125"/>
      <c r="K13" s="125"/>
      <c r="L13" s="125"/>
      <c r="M13" s="125"/>
      <c r="N13" s="125"/>
      <c r="O13" s="125"/>
      <c r="P13" s="125"/>
      <c r="S13" s="14"/>
      <c r="T13" s="15"/>
      <c r="U13" s="36" t="str">
        <f>IF($M$6=登録について!$B$45,$M$6,"")</f>
        <v/>
      </c>
      <c r="V13" s="37" t="str">
        <f>IF($M$6=登録について!$B$46,$M$6,"")</f>
        <v/>
      </c>
      <c r="W13" s="37" t="str">
        <f>IF($M$6=登録について!$B$47,$M$6,"")</f>
        <v/>
      </c>
      <c r="X13" s="37" t="str">
        <f>IF($M$6=登録について!$B$48,$M$6,"")</f>
        <v/>
      </c>
      <c r="Y13" s="37" t="str">
        <f>IF($M$6=登録について!$B$49,$M$6,"")</f>
        <v/>
      </c>
      <c r="Z13" s="37" t="str">
        <f>IF($M$6=登録について!$B$50,$M$6,"")</f>
        <v/>
      </c>
      <c r="AA13" s="37" t="str">
        <f>IF($M$6=登録について!$B$51,$M$6,"")</f>
        <v/>
      </c>
      <c r="AB13" s="37" t="str">
        <f>IF($M$6=登録について!$B$52,$M$6,"")</f>
        <v/>
      </c>
      <c r="AC13" s="37" t="str">
        <f>IF($M$6=登録について!$B$53,$M$6,"")</f>
        <v/>
      </c>
      <c r="AD13" s="38" t="str">
        <f>IF($M$6=登録について!$B$54,$M$6,"")</f>
        <v/>
      </c>
      <c r="AE13" s="16" t="s">
        <v>16</v>
      </c>
    </row>
    <row r="14" spans="1:32" ht="15" customHeight="1" thickTop="1" x14ac:dyDescent="0.15">
      <c r="A14" s="321" t="s">
        <v>75</v>
      </c>
      <c r="B14" s="328" t="s">
        <v>76</v>
      </c>
      <c r="C14" s="328"/>
      <c r="D14" s="313"/>
      <c r="E14" s="280"/>
      <c r="F14" s="280"/>
      <c r="G14" s="280"/>
      <c r="H14" s="280"/>
      <c r="I14" s="280"/>
      <c r="J14" s="280"/>
      <c r="K14" s="314"/>
      <c r="L14" s="134" t="s">
        <v>77</v>
      </c>
      <c r="M14" s="327" t="str">
        <f>IF(O7=0,"",AE14)</f>
        <v/>
      </c>
      <c r="N14" s="327"/>
      <c r="O14" s="280" t="s">
        <v>12</v>
      </c>
      <c r="P14" s="281"/>
      <c r="S14" s="247" t="s">
        <v>78</v>
      </c>
      <c r="T14" s="9" t="s">
        <v>76</v>
      </c>
      <c r="U14" s="98" t="str">
        <f>IF(ISERROR(VLOOKUP(U13,登録について!$B$43:$N$54,2))=FALSE,VLOOKUP(U13,登録について!$B$43:$N$54,2,FALSE),"")</f>
        <v/>
      </c>
      <c r="V14" s="99" t="str">
        <f>IF(ISERROR(VLOOKUP(V13,登録について!$B$43:$N$54,2))=FALSE,VLOOKUP(V13,登録について!$B$43:$N$54,2,FALSE),"")</f>
        <v/>
      </c>
      <c r="W14" s="99" t="str">
        <f>IF(ISERROR(VLOOKUP(W13,登録について!$B$43:$N$54,2))=FALSE,VLOOKUP(W13,登録について!$B$43:$N$54,2,FALSE),"")</f>
        <v/>
      </c>
      <c r="X14" s="99" t="str">
        <f>IF(ISERROR(VLOOKUP(X13,登録について!$B$43:$N$54,2))=FALSE,VLOOKUP(X13,登録について!$B$43:$N$54,2,FALSE),"")</f>
        <v/>
      </c>
      <c r="Y14" s="99" t="str">
        <f>IF(ISERROR(VLOOKUP(Y13,登録について!$B$43:$N$54,2))=FALSE,VLOOKUP(Y13,登録について!$B$43:$N$54,2,FALSE),"")</f>
        <v/>
      </c>
      <c r="Z14" s="99" t="str">
        <f>IF(ISERROR(VLOOKUP(Z13,登録について!$B$43:$N$54,2))=FALSE,VLOOKUP(Z13,登録について!$B$43:$N$54,2,FALSE),"")</f>
        <v/>
      </c>
      <c r="AA14" s="99" t="str">
        <f>IF(ISERROR(VLOOKUP(AA13,登録について!$B$43:$N$54,2))=FALSE,VLOOKUP(AA13,登録について!$B$43:$N$54,2,FALSE),"")</f>
        <v/>
      </c>
      <c r="AB14" s="99" t="str">
        <f>IF(ISERROR(VLOOKUP(AB13,登録について!$B$43:$N$54,2))=FALSE,VLOOKUP(AB13,登録について!$B$43:$N$54,2,FALSE),"")</f>
        <v/>
      </c>
      <c r="AC14" s="99" t="str">
        <f>IF(ISERROR(VLOOKUP(AC13,登録について!$B$43:$N$54,2))=FALSE,VLOOKUP(AC13,登録について!$B$43:$N$54,2,FALSE),"")</f>
        <v/>
      </c>
      <c r="AD14" s="100" t="str">
        <f>IF(ISERROR(VLOOKUP(AD13,登録について!$B$43:$N$54,2))=FALSE,VLOOKUP(AD13,登録について!$B$43:$N$54,2,FALSE),"")</f>
        <v/>
      </c>
      <c r="AE14" s="11">
        <f t="shared" ref="AE14:AE22" si="0">SUM(U14:AD14)</f>
        <v>0</v>
      </c>
    </row>
    <row r="15" spans="1:32" ht="14.25" customHeight="1" x14ac:dyDescent="0.15">
      <c r="A15" s="322"/>
      <c r="B15" s="301" t="s">
        <v>11</v>
      </c>
      <c r="C15" s="302"/>
      <c r="D15" s="135" t="s">
        <v>79</v>
      </c>
      <c r="E15" s="136" t="str">
        <f>IF(ISERROR(VLOOKUP($M$6,登録について!$B$43:$N$54,3))=FALSE,VLOOKUP($M$6,登録について!$B$43:$N$54,3,FALSE),"")</f>
        <v/>
      </c>
      <c r="F15" s="137" t="s">
        <v>12</v>
      </c>
      <c r="G15" s="137" t="s">
        <v>80</v>
      </c>
      <c r="H15" s="137" t="s">
        <v>79</v>
      </c>
      <c r="I15" s="138">
        <f>$O$7</f>
        <v>0</v>
      </c>
      <c r="J15" s="139" t="s">
        <v>13</v>
      </c>
      <c r="K15" s="140" t="s">
        <v>81</v>
      </c>
      <c r="L15" s="135" t="s">
        <v>82</v>
      </c>
      <c r="M15" s="282">
        <f>IF(O7=0,0,AE15)</f>
        <v>0</v>
      </c>
      <c r="N15" s="282"/>
      <c r="O15" s="278" t="s">
        <v>12</v>
      </c>
      <c r="P15" s="279"/>
      <c r="S15" s="247"/>
      <c r="T15" s="9" t="s">
        <v>11</v>
      </c>
      <c r="U15" s="98" t="str">
        <f>IF(ISERROR(VLOOKUP(U13,登録について!$B$43:$N$54,3))=FALSE,VLOOKUP(U13,登録について!$B$43:$N$54,3,FALSE)*F8,"")</f>
        <v/>
      </c>
      <c r="V15" s="99" t="str">
        <f>IF(ISERROR(VLOOKUP(V13,登録について!$B$43:$N$54,3))=FALSE,VLOOKUP(V13,登録について!$B$43:$N$54,3,FALSE)*I8,"")</f>
        <v/>
      </c>
      <c r="W15" s="99" t="str">
        <f>IF(ISERROR(VLOOKUP(W13,登録について!$B$43:$N$54,3))=FALSE,VLOOKUP(W13,登録について!$B$43:$N$54,3,FALSE)*L8,"")</f>
        <v/>
      </c>
      <c r="X15" s="99" t="str">
        <f>IF(ISERROR(VLOOKUP(X13,登録について!$B$43:$N$54,3))=FALSE,VLOOKUP(X13,登録について!$B$43:$N$54,3,FALSE)*O8,"")</f>
        <v/>
      </c>
      <c r="Y15" s="99" t="str">
        <f>IF(ISERROR(VLOOKUP(Y13,登録について!$B$43:$N$54,3))=FALSE,VLOOKUP(Y13,登録について!$B$43:$N$54,3,FALSE)*F9,"")</f>
        <v/>
      </c>
      <c r="Z15" s="99" t="str">
        <f>IF(ISERROR(VLOOKUP(Z13,登録について!$B$43:$N$54,3))=FALSE,VLOOKUP(Z13,登録について!$B$43:$N$54,3,FALSE)*$F$10,"")</f>
        <v/>
      </c>
      <c r="AA15" s="99" t="str">
        <f>IF(ISERROR(VLOOKUP(AA13,登録について!$B$43:$N$54,3))=FALSE,VLOOKUP(AA13,登録について!$B$43:$N$54,3,FALSE)*$I$10,IF($M$6=$D$10,VLOOKUP($G$10,登録について!$B$43:$N$54,3,FALSE)*$I$10,""))</f>
        <v/>
      </c>
      <c r="AB15" s="99" t="str">
        <f>IF(ISERROR(VLOOKUP(AB13,登録について!$B$43:$N$54,3))=FALSE,VLOOKUP(AB13,登録について!$B$43:$N$54,3,FALSE)*$L$10,IF($M$6=$D$10,VLOOKUP($J$10,登録について!$B$43:$N$54,3,FALSE)*$L$10,IF($M$6=$G$10,VLOOKUP($J$10,登録について!$B$43:$N$54,3,FALSE)*$L$10,"")))</f>
        <v/>
      </c>
      <c r="AC15" s="99" t="str">
        <f>IF(ISERROR(VLOOKUP(AC13,登録について!$B$43:$N$54,3))=FALSE,VLOOKUP(AC13,登録について!$B$43:$N$54,3,FALSE)*$O$10,IF($M$6=$D$10,VLOOKUP($M$10,登録について!$B$43:$N$54,3,FALSE)*$O$10,IF($M$6=$G$10,VLOOKUP($M$10,登録について!$B$43:$N$54,3,FALSE)*$O$10,IF($M$6=$J$10,VLOOKUP($M$10,登録について!$B$43:$N$54,3,FALSE)*$O$10,""))))</f>
        <v/>
      </c>
      <c r="AD15" s="100" t="str">
        <f>IF(ISERROR(VLOOKUP(AD13,登録について!$B$43:$N$54,3))=FALSE,VLOOKUP(AD13,登録について!$B$43:$N$54,3,FALSE)*I9,"")</f>
        <v/>
      </c>
      <c r="AE15" s="11">
        <f t="shared" si="0"/>
        <v>0</v>
      </c>
    </row>
    <row r="16" spans="1:32" ht="14.25" customHeight="1" x14ac:dyDescent="0.15">
      <c r="A16" s="273" t="s">
        <v>83</v>
      </c>
      <c r="B16" s="272" t="s">
        <v>76</v>
      </c>
      <c r="C16" s="272"/>
      <c r="D16" s="303"/>
      <c r="E16" s="267"/>
      <c r="F16" s="267"/>
      <c r="G16" s="267"/>
      <c r="H16" s="267"/>
      <c r="I16" s="267"/>
      <c r="J16" s="267"/>
      <c r="K16" s="304"/>
      <c r="L16" s="141" t="s">
        <v>84</v>
      </c>
      <c r="M16" s="352" t="str">
        <f>IF(O7=0,"",AE16)</f>
        <v/>
      </c>
      <c r="N16" s="352"/>
      <c r="O16" s="267" t="s">
        <v>12</v>
      </c>
      <c r="P16" s="268"/>
      <c r="S16" s="283" t="s">
        <v>83</v>
      </c>
      <c r="T16" s="9" t="s">
        <v>76</v>
      </c>
      <c r="U16" s="98" t="str">
        <f>IF(ISERROR(VLOOKUP(U13,登録について!$B$43:$N$54,5))=FALSE,VLOOKUP(U13,登録について!$B$43:$N$54,5,FALSE),"")</f>
        <v/>
      </c>
      <c r="V16" s="99" t="str">
        <f>IF(ISERROR(VLOOKUP(V13,登録について!$B$43:$N$54,5))=FALSE,VLOOKUP(V13,登録について!$B$43:$N$54,5,FALSE),"")</f>
        <v/>
      </c>
      <c r="W16" s="99" t="str">
        <f>IF(ISERROR(VLOOKUP(W13,登録について!$B$43:$N$54,5))=FALSE,VLOOKUP(W13,登録について!$B$43:$N$54,5,FALSE),"")</f>
        <v/>
      </c>
      <c r="X16" s="99" t="str">
        <f>IF(ISERROR(VLOOKUP(X13,登録について!$B$43:$N$54,5))=FALSE,VLOOKUP(X13,登録について!$B$43:$N$54,5,FALSE),"")</f>
        <v/>
      </c>
      <c r="Y16" s="99" t="str">
        <f>IF(ISERROR(VLOOKUP(Y13,登録について!$B$43:$N$54,5))=FALSE,VLOOKUP(Y13,登録について!$B$43:$N$54,5,FALSE),"")</f>
        <v/>
      </c>
      <c r="Z16" s="99" t="str">
        <f>IF(ISERROR(VLOOKUP(Z13,登録について!$B$43:$N$54,5))=FALSE,VLOOKUP(Z13,登録について!$B$43:$N$54,5,FALSE),"")</f>
        <v/>
      </c>
      <c r="AA16" s="99" t="str">
        <f>IF(ISERROR(VLOOKUP(AA13,登録について!$B$43:$N$54,5))=FALSE,VLOOKUP(AA13,登録について!$B$43:$N$54,5,FALSE),"")</f>
        <v/>
      </c>
      <c r="AB16" s="99" t="str">
        <f>IF(ISERROR(VLOOKUP(AB13,登録について!$B$43:$N$54,5))=FALSE,VLOOKUP(AB13,登録について!$B$43:$N$54,5,FALSE),"")</f>
        <v/>
      </c>
      <c r="AC16" s="99" t="str">
        <f>IF(ISERROR(VLOOKUP(AC13,登録について!$B$43:$N$54,5))=FALSE,VLOOKUP(AC13,登録について!$B$43:$N$54,5,FALSE),"")</f>
        <v/>
      </c>
      <c r="AD16" s="100" t="str">
        <f>IF(ISERROR(VLOOKUP(AD13,登録について!$B$43:$N$54,5))=FALSE,VLOOKUP(AD13,登録について!$B$43:$N$54,5,FALSE),"")</f>
        <v/>
      </c>
      <c r="AE16" s="11">
        <f t="shared" si="0"/>
        <v>0</v>
      </c>
    </row>
    <row r="17" spans="1:31" ht="15" thickBot="1" x14ac:dyDescent="0.2">
      <c r="A17" s="351"/>
      <c r="B17" s="284" t="s">
        <v>11</v>
      </c>
      <c r="C17" s="284"/>
      <c r="D17" s="135" t="s">
        <v>79</v>
      </c>
      <c r="E17" s="136" t="str">
        <f>IF(ISERROR(VLOOKUP($M$6,登録について!$B$43:$N$54,6))=FALSE,VLOOKUP($M$6,登録について!$B$43:$N$54,6,FALSE),"")</f>
        <v/>
      </c>
      <c r="F17" s="137" t="s">
        <v>12</v>
      </c>
      <c r="G17" s="137" t="s">
        <v>80</v>
      </c>
      <c r="H17" s="137" t="s">
        <v>79</v>
      </c>
      <c r="I17" s="138">
        <f>$O$7</f>
        <v>0</v>
      </c>
      <c r="J17" s="139" t="s">
        <v>13</v>
      </c>
      <c r="K17" s="140" t="s">
        <v>81</v>
      </c>
      <c r="L17" s="135" t="s">
        <v>85</v>
      </c>
      <c r="M17" s="282" t="str">
        <f>IF(O7=0,"",AE17)</f>
        <v/>
      </c>
      <c r="N17" s="282"/>
      <c r="O17" s="278" t="s">
        <v>12</v>
      </c>
      <c r="P17" s="279"/>
      <c r="S17" s="283"/>
      <c r="T17" s="9" t="s">
        <v>11</v>
      </c>
      <c r="U17" s="98" t="str">
        <f>IF(ISERROR(VLOOKUP(U13,登録について!$B$43:$N$54,6))=FALSE,VLOOKUP(U13,登録について!$B$43:$N$54,6,FALSE)*F8,"")</f>
        <v/>
      </c>
      <c r="V17" s="99" t="str">
        <f>IF(ISERROR(VLOOKUP(V13,登録について!$B$43:$N$54,6))=FALSE,VLOOKUP(V13,登録について!$B$43:$N$54,6,FALSE)*I8,"")</f>
        <v/>
      </c>
      <c r="W17" s="99" t="str">
        <f>IF(ISERROR(VLOOKUP(W13,登録について!$B$43:$N$54,6))=FALSE,VLOOKUP(W13,登録について!$B$43:$N$54,6,FALSE)*L8,"")</f>
        <v/>
      </c>
      <c r="X17" s="99" t="str">
        <f>IF(ISERROR(VLOOKUP(X13,登録について!$B$43:$N$54,6))=FALSE,VLOOKUP(X13,登録について!$B$43:$N$54,6,FALSE)*O8,"")</f>
        <v/>
      </c>
      <c r="Y17" s="99" t="str">
        <f>IF(ISERROR(VLOOKUP(Y13,登録について!$B$43:$N$54,6))=FALSE,VLOOKUP(Y13,登録について!$B$43:$N$54,6,FALSE)*F9,"")</f>
        <v/>
      </c>
      <c r="Z17" s="99" t="str">
        <f>IF(ISERROR(VLOOKUP(Z13,登録について!$B$43:$N$54,6))=FALSE,VLOOKUP(Z13,登録について!$B$43:$N$54,6,FALSE)*$F$10,"")</f>
        <v/>
      </c>
      <c r="AA17" s="99" t="str">
        <f>IF(ISERROR(VLOOKUP(AA13,登録について!$B$43:$N$54,6))=FALSE,VLOOKUP(AA13,登録について!$B$43:$N$54,6,FALSE)*$I$10,IF($M$6=$D$10,VLOOKUP($G$10,登録について!$B$43:$N$54,6,FALSE)*$I$10,""))</f>
        <v/>
      </c>
      <c r="AB17" s="99" t="str">
        <f>IF(ISERROR(VLOOKUP(AB13,登録について!$B$43:$N$54,6))=FALSE,VLOOKUP(AB13,登録について!$B$43:$N$54,6,FALSE)*$L$10,IF($M$6=$D$10,VLOOKUP($J$10,登録について!$B$43:$N$54,6,FALSE)*$L$10,IF($M$6=$G$10,VLOOKUP($J$10,登録について!$B$43:$N$54,6,FALSE)*$L$10,"")))</f>
        <v/>
      </c>
      <c r="AC17" s="99" t="str">
        <f>IF(ISERROR(VLOOKUP(AC13,登録について!$B$43:$N$54,6))=FALSE,VLOOKUP(AC13,登録について!$B$43:$N$54,6,FALSE)*$O$10,IF($M$6=$D$10,VLOOKUP($M$10,登録について!$B$43:$N$54,6,FALSE)*$O$10,IF($M$6=$G$10,VLOOKUP($M$10,登録について!$B$43:$N$54,6,FALSE)*$O$10,IF($M$6=$J$10,VLOOKUP($M$10,登録について!$B$43:$N$54,6,FALSE)*$O$10,""))))</f>
        <v/>
      </c>
      <c r="AD17" s="100" t="str">
        <f>IF(ISERROR(VLOOKUP(AD13,登録について!$B$43:$N$54,6))=FALSE,VLOOKUP(AD13,登録について!$B$43:$N$54,6,FALSE)*I9,"")</f>
        <v/>
      </c>
      <c r="AE17" s="11">
        <f t="shared" si="0"/>
        <v>0</v>
      </c>
    </row>
    <row r="18" spans="1:31" ht="14.25" x14ac:dyDescent="0.15">
      <c r="A18" s="273" t="s">
        <v>86</v>
      </c>
      <c r="B18" s="272" t="s">
        <v>76</v>
      </c>
      <c r="C18" s="272"/>
      <c r="D18" s="303"/>
      <c r="E18" s="267"/>
      <c r="F18" s="267"/>
      <c r="G18" s="267"/>
      <c r="H18" s="267"/>
      <c r="I18" s="267"/>
      <c r="J18" s="267"/>
      <c r="K18" s="304"/>
      <c r="L18" s="141" t="s">
        <v>87</v>
      </c>
      <c r="M18" s="352" t="str">
        <f>IF(O7=0,"",AE18)</f>
        <v/>
      </c>
      <c r="N18" s="352"/>
      <c r="O18" s="267" t="s">
        <v>12</v>
      </c>
      <c r="P18" s="268"/>
      <c r="S18" s="246" t="s">
        <v>86</v>
      </c>
      <c r="T18" s="39" t="s">
        <v>76</v>
      </c>
      <c r="U18" s="101" t="str">
        <f>IF(ISERROR(VLOOKUP(U13,登録について!$B$43:$N$54,8))=FALSE,VLOOKUP(U13,登録について!$B$43:$N$54,8,FALSE),"")</f>
        <v/>
      </c>
      <c r="V18" s="102" t="str">
        <f>IF(ISERROR(VLOOKUP(V13,登録について!$B$43:$N$54,8))=FALSE,VLOOKUP(V13,登録について!$B$43:$N$54,8,FALSE),"")</f>
        <v/>
      </c>
      <c r="W18" s="102" t="str">
        <f>IF(ISERROR(VLOOKUP(W13,登録について!$B$43:$N$54,8))=FALSE,VLOOKUP(W13,登録について!$B$43:$N$54,8,FALSE),"")</f>
        <v/>
      </c>
      <c r="X18" s="102" t="str">
        <f>IF(ISERROR(VLOOKUP(X13,登録について!$B$43:$N$54,8))=FALSE,VLOOKUP(X13,登録について!$B$43:$N$54,8,FALSE),"")</f>
        <v/>
      </c>
      <c r="Y18" s="102" t="str">
        <f>IF(ISERROR(VLOOKUP(Y13,登録について!$B$43:$N$54,8))=FALSE,VLOOKUP(Y13,登録について!$B$43:$N$54,8,FALSE),"")</f>
        <v/>
      </c>
      <c r="Z18" s="102" t="str">
        <f>IF(ISERROR(VLOOKUP(Z13,登録について!$B$43:$N$54,8))=FALSE,VLOOKUP(Z13,登録について!$B$43:$N$54,8,FALSE),"")</f>
        <v/>
      </c>
      <c r="AA18" s="102" t="str">
        <f>IF(ISERROR(VLOOKUP(AA13,登録について!$B$43:$N$54,8))=FALSE,VLOOKUP(AA13,登録について!$B$43:$N$54,8,FALSE),"")</f>
        <v/>
      </c>
      <c r="AB18" s="102" t="str">
        <f>IF(ISERROR(VLOOKUP(AB13,登録について!$B$43:$N$54,8))=FALSE,VLOOKUP(AB13,登録について!$B$43:$N$54,8,FALSE),"")</f>
        <v/>
      </c>
      <c r="AC18" s="102" t="str">
        <f>IF(ISERROR(VLOOKUP(AC13,登録について!$B$43:$N$54,8))=FALSE,VLOOKUP(AC13,登録について!$B$43:$N$54,8,FALSE),"")</f>
        <v/>
      </c>
      <c r="AD18" s="103" t="str">
        <f>IF(ISERROR(VLOOKUP(AD13,登録について!$B$43:$N$54,8))=FALSE,VLOOKUP(AD13,登録について!$B$43:$N$54,8,FALSE),"")</f>
        <v/>
      </c>
      <c r="AE18" s="11">
        <f t="shared" si="0"/>
        <v>0</v>
      </c>
    </row>
    <row r="19" spans="1:31" ht="14.25" x14ac:dyDescent="0.15">
      <c r="A19" s="273"/>
      <c r="B19" s="271" t="s">
        <v>11</v>
      </c>
      <c r="C19" s="271"/>
      <c r="D19" s="142" t="s">
        <v>79</v>
      </c>
      <c r="E19" s="143" t="str">
        <f>IF(ISERROR(VLOOKUP($M$6,登録について!$B$43:$N$54,9))=FALSE,VLOOKUP($M$6,登録について!$B$43:$N$54,9,FALSE),"")</f>
        <v/>
      </c>
      <c r="F19" s="144" t="s">
        <v>12</v>
      </c>
      <c r="G19" s="144" t="s">
        <v>80</v>
      </c>
      <c r="H19" s="144" t="s">
        <v>79</v>
      </c>
      <c r="I19" s="145">
        <f>$O$7</f>
        <v>0</v>
      </c>
      <c r="J19" s="146" t="s">
        <v>13</v>
      </c>
      <c r="K19" s="147" t="s">
        <v>81</v>
      </c>
      <c r="L19" s="142" t="s">
        <v>88</v>
      </c>
      <c r="M19" s="348" t="str">
        <f>IF(O7=0,"",AE19)</f>
        <v/>
      </c>
      <c r="N19" s="348"/>
      <c r="O19" s="265" t="s">
        <v>12</v>
      </c>
      <c r="P19" s="300"/>
      <c r="S19" s="247"/>
      <c r="T19" s="9" t="s">
        <v>11</v>
      </c>
      <c r="U19" s="98" t="str">
        <f>IF(ISERROR(VLOOKUP(U13,登録について!$B$43:$N$54,9))=FALSE,VLOOKUP(U13,登録について!$B$43:$N$54,9,FALSE)*F8,"")</f>
        <v/>
      </c>
      <c r="V19" s="99" t="str">
        <f>IF(ISERROR(VLOOKUP(V13,登録について!$B$43:$N$54,9))=FALSE,VLOOKUP(V13,登録について!$B$43:$N$54,9,FALSE)*I8,"")</f>
        <v/>
      </c>
      <c r="W19" s="99" t="str">
        <f>IF(ISERROR(VLOOKUP(W13,登録について!$B$43:$N$54,9))=FALSE,VLOOKUP(W13,登録について!$B$43:$N$54,9,FALSE)*L8,"")</f>
        <v/>
      </c>
      <c r="X19" s="99" t="str">
        <f>IF(ISERROR(VLOOKUP(X13,登録について!$B$43:$N$54,9))=FALSE,VLOOKUP(X13,登録について!$B$43:$N$54,9,FALSE)*O8,"")</f>
        <v/>
      </c>
      <c r="Y19" s="99" t="str">
        <f>IF(ISERROR(VLOOKUP(Y13,登録について!$B$43:$N$54,9))=FALSE,VLOOKUP(Y13,登録について!$B$43:$N$54,9,FALSE)*F9,"")</f>
        <v/>
      </c>
      <c r="Z19" s="99" t="str">
        <f>IF(ISERROR(VLOOKUP(Z13,登録について!$B$43:$N$54,9))=FALSE,VLOOKUP(Z13,登録について!$B$43:$N$54,9,FALSE)*$F$10,"")</f>
        <v/>
      </c>
      <c r="AA19" s="99" t="str">
        <f>IF(ISERROR(VLOOKUP(AA13,登録について!$B$43:$N$54,9))=FALSE,VLOOKUP(AA13,登録について!$B$43:$N$54,9,FALSE)*$I$10,IF($M$6=$D$10,VLOOKUP($G$10,登録について!$B$43:$N$54,9,FALSE)*$I$10,""))</f>
        <v/>
      </c>
      <c r="AB19" s="99" t="str">
        <f>IF(ISERROR(VLOOKUP(AB13,登録について!$B$43:$N$54,9))=FALSE,VLOOKUP(AB13,登録について!$B$43:$N$54,9,FALSE)*$L$10,IF($M$6=$D$10,VLOOKUP(J10,登録について!$B$43:$N$54,9,FALSE)*$L$10,IF($M$6=$G$10,VLOOKUP(J10,登録について!$B$43:$N$54,9,FALSE)*$L$10,"")))</f>
        <v/>
      </c>
      <c r="AC19" s="99" t="str">
        <f>IF(ISERROR(VLOOKUP(AC13,登録について!$B$43:$N$54,9))=FALSE,VLOOKUP(AC13,登録について!$B$43:$N$54,9,FALSE)*$O$10,IF($M$6=$D$10,VLOOKUP($M$10,登録について!$B$43:$N$54,9,FALSE)*$O$10,IF($M$6=$G$10,VLOOKUP($M$10,登録について!$B$43:$N$54,9,FALSE)*$O$10,IF($M$6=$J10,VLOOKUP($M$10,登録について!$B$43:$N$54,9,FALSE)*$O$10,""))))</f>
        <v/>
      </c>
      <c r="AD19" s="100" t="str">
        <f>IF(ISERROR(VLOOKUP(AD13,登録について!$B$45:$N$54,9))=FALSE,VLOOKUP(AD13,登録について!$B$45:$N$54,9,FALSE)*I9,"")</f>
        <v/>
      </c>
      <c r="AE19" s="11">
        <f t="shared" si="0"/>
        <v>0</v>
      </c>
    </row>
    <row r="20" spans="1:31" ht="14.25" x14ac:dyDescent="0.15">
      <c r="A20" s="273"/>
      <c r="B20" s="271" t="s">
        <v>89</v>
      </c>
      <c r="C20" s="271"/>
      <c r="D20" s="264"/>
      <c r="E20" s="265"/>
      <c r="F20" s="265"/>
      <c r="G20" s="265"/>
      <c r="H20" s="265"/>
      <c r="I20" s="265"/>
      <c r="J20" s="265"/>
      <c r="K20" s="266"/>
      <c r="L20" s="142" t="s">
        <v>90</v>
      </c>
      <c r="M20" s="348" t="str">
        <f>IF(O7=0,"",AE20)</f>
        <v/>
      </c>
      <c r="N20" s="348"/>
      <c r="O20" s="265" t="s">
        <v>12</v>
      </c>
      <c r="P20" s="300"/>
      <c r="S20" s="247"/>
      <c r="T20" s="9" t="s">
        <v>89</v>
      </c>
      <c r="U20" s="98" t="str">
        <f>IF(ISERROR(VLOOKUP(U13,登録について!$B$43:$N$54,11))=FALSE,VLOOKUP(U13,登録について!$B$43:$N$54,11,FALSE),"")</f>
        <v/>
      </c>
      <c r="V20" s="99" t="str">
        <f>IF(ISERROR(VLOOKUP(V13,登録について!$B$43:$N$54,11))=FALSE,VLOOKUP(V13,登録について!$B$43:$N$54,11,FALSE),"")</f>
        <v/>
      </c>
      <c r="W20" s="99" t="str">
        <f>IF(ISERROR(VLOOKUP(W13,登録について!$B$43:$N$54,11))=FALSE,VLOOKUP(W13,登録について!$B$43:$N$54,11,FALSE),"")</f>
        <v/>
      </c>
      <c r="X20" s="99" t="str">
        <f>IF(ISERROR(VLOOKUP(X13,登録について!$B$43:$N$54,11))=FALSE,VLOOKUP(X13,登録について!$B$43:$N$54,11,FALSE),"")</f>
        <v/>
      </c>
      <c r="Y20" s="99" t="str">
        <f>IF(ISERROR(VLOOKUP(Y13,登録について!$B$43:$N$54,11))=FALSE,VLOOKUP(Y13,登録について!$B$43:$N$54,11,FALSE),"")</f>
        <v/>
      </c>
      <c r="Z20" s="99" t="str">
        <f>IF(ISERROR(VLOOKUP(Z13,登録について!$B$43:$N$54,11))=FALSE,VLOOKUP(Z13,登録について!$B$43:$N$54,11,FALSE),"")</f>
        <v/>
      </c>
      <c r="AA20" s="99" t="str">
        <f>IF(ISERROR(VLOOKUP(AA13,登録について!$B$43:$N$54,11))=FALSE,VLOOKUP(AA13,登録について!$B$43:$N$54,11,FALSE),"")</f>
        <v/>
      </c>
      <c r="AB20" s="99" t="str">
        <f>IF(ISERROR(VLOOKUP(AB13,登録について!$B$43:$N$54,11))=FALSE,VLOOKUP(AB13,登録について!$B$43:$N$54,11,FALSE),"")</f>
        <v/>
      </c>
      <c r="AC20" s="99" t="str">
        <f>IF(ISERROR(VLOOKUP(AC13,登録について!$B$43:$N$54,11))=FALSE,VLOOKUP(AC13,登録について!$B$43:$N$54,11,FALSE),"")</f>
        <v/>
      </c>
      <c r="AD20" s="100" t="str">
        <f>IF(ISERROR(VLOOKUP(AD13,登録について!$B$43:$N$54,11))=FALSE,VLOOKUP(AD13,登録について!$B$43:$N$54,11,FALSE),"")</f>
        <v/>
      </c>
      <c r="AE20" s="11">
        <f t="shared" si="0"/>
        <v>0</v>
      </c>
    </row>
    <row r="21" spans="1:31" ht="14.25" x14ac:dyDescent="0.15">
      <c r="A21" s="273"/>
      <c r="B21" s="305" t="s">
        <v>91</v>
      </c>
      <c r="C21" s="305"/>
      <c r="D21" s="269"/>
      <c r="E21" s="248"/>
      <c r="F21" s="248"/>
      <c r="G21" s="248"/>
      <c r="H21" s="248"/>
      <c r="I21" s="248"/>
      <c r="J21" s="248"/>
      <c r="K21" s="270"/>
      <c r="L21" s="148" t="s">
        <v>92</v>
      </c>
      <c r="M21" s="250" t="str">
        <f>IF(O7=0,"",AE21)</f>
        <v/>
      </c>
      <c r="N21" s="250"/>
      <c r="O21" s="248" t="s">
        <v>12</v>
      </c>
      <c r="P21" s="249"/>
      <c r="S21" s="247"/>
      <c r="T21" s="9" t="s">
        <v>91</v>
      </c>
      <c r="U21" s="98" t="str">
        <f>IF(ISERROR(VLOOKUP(U13,登録について!$B$43:$N$54,12))=FALSE,IF(LEN($D$11)&lt;9,VLOOKUP(U13,登録について!$B$43:$N$54,12,FALSE),0),"")</f>
        <v/>
      </c>
      <c r="V21" s="99" t="str">
        <f>IF(ISERROR(VLOOKUP(V13,登録について!$B$43:$N$54,12))=FALSE,IF(LEN($D$11)&lt;9,VLOOKUP(V13,登録について!$B$43:$N$54,12,FALSE),0),"")</f>
        <v/>
      </c>
      <c r="W21" s="99" t="str">
        <f>IF(ISERROR(VLOOKUP(W13,登録について!$B$43:$N$54,12))=FALSE,IF(LEN($D$11)&lt;9,VLOOKUP(W13,登録について!$B$43:$N$54,12,FALSE),0),"")</f>
        <v/>
      </c>
      <c r="X21" s="99" t="str">
        <f>IF(ISERROR(VLOOKUP(X13,登録について!$B$43:$N$54,12))=FALSE,IF(LEN($D$11)&lt;9,VLOOKUP(X13,登録について!$B$43:$N$54,12,FALSE),0),"")</f>
        <v/>
      </c>
      <c r="Y21" s="99" t="str">
        <f>IF(ISERROR(VLOOKUP(Y13,登録について!$B$43:$N$54,12))=FALSE,IF(LEN($D$11)&lt;9,VLOOKUP(Y13,登録について!$B$43:$N$54,12,FALSE),0),"")</f>
        <v/>
      </c>
      <c r="Z21" s="99" t="str">
        <f>IF(ISERROR(VLOOKUP(Z13,登録について!$B$43:$N$54,12))=FALSE,IF(LEN($D$11)&lt;9,VLOOKUP(Z13,登録について!$B$43:$N$54,12,FALSE),0),"")</f>
        <v/>
      </c>
      <c r="AA21" s="99" t="str">
        <f>IF(ISERROR(VLOOKUP(AA13,登録について!$B$43:$N$54,12))=FALSE,IF(LEN($D$11)&lt;9,VLOOKUP(AA13,登録について!$B$43:$N$54,12,FALSE),0),"")</f>
        <v/>
      </c>
      <c r="AB21" s="99" t="str">
        <f>IF(ISERROR(VLOOKUP(AB13,登録について!$B$43:$N$54,12))=FALSE,IF(LEN($D$11)&lt;9,VLOOKUP(AB13,登録について!$B$43:$N$54,12,FALSE),0),"")</f>
        <v/>
      </c>
      <c r="AC21" s="99" t="str">
        <f>IF(ISERROR(VLOOKUP(AC13,登録について!$B$43:$N$54,12))=FALSE,IF(LEN($D$11)&lt;9,VLOOKUP(AC13,登録について!$B$43:$N$54,12,FALSE),0),"")</f>
        <v/>
      </c>
      <c r="AD21" s="100" t="str">
        <f>IF(ISERROR(VLOOKUP(AD13,登録について!$B$43:$N$54,12))=FALSE,IF(LEN($D$11)&lt;9,VLOOKUP(AD13,登録について!$B$43:$N$54,12,FALSE),0),"")</f>
        <v/>
      </c>
      <c r="AE21" s="11">
        <f t="shared" si="0"/>
        <v>0</v>
      </c>
    </row>
    <row r="22" spans="1:31" ht="14.25" thickBot="1" x14ac:dyDescent="0.2">
      <c r="A22" s="262" t="s">
        <v>150</v>
      </c>
      <c r="B22" s="263"/>
      <c r="C22" s="263"/>
      <c r="D22" s="306" t="s">
        <v>207</v>
      </c>
      <c r="E22" s="307"/>
      <c r="F22" s="307"/>
      <c r="G22" s="307"/>
      <c r="H22" s="307"/>
      <c r="I22" s="307"/>
      <c r="J22" s="307"/>
      <c r="K22" s="308"/>
      <c r="L22" s="149" t="s">
        <v>93</v>
      </c>
      <c r="M22" s="297" t="str">
        <f>IF(O7=0,"",AE22)</f>
        <v/>
      </c>
      <c r="N22" s="297"/>
      <c r="O22" s="298" t="s">
        <v>12</v>
      </c>
      <c r="P22" s="299"/>
      <c r="S22" s="254" t="s">
        <v>94</v>
      </c>
      <c r="T22" s="255"/>
      <c r="U22" s="104" t="str">
        <f>IF(ISERROR(VLOOKUP(U13,登録について!$B$43:$N$54,13))=FALSE,登録について!$N45,"")</f>
        <v/>
      </c>
      <c r="V22" s="105" t="str">
        <f>IF(ISERROR(VLOOKUP(V13,登録について!$B$43:$N$54,13))=FALSE,登録について!$N46,"")</f>
        <v/>
      </c>
      <c r="W22" s="105" t="str">
        <f>IF(ISERROR(VLOOKUP(W13,登録について!$B$43:$N$54,13))=FALSE,登録について!$N47,"")</f>
        <v/>
      </c>
      <c r="X22" s="105" t="str">
        <f>IF(ISERROR(VLOOKUP(X13,登録について!$B$43:$N$54,13))=FALSE,登録について!$N48,"")</f>
        <v/>
      </c>
      <c r="Y22" s="105" t="str">
        <f>IF(ISERROR(VLOOKUP(Y13,登録について!$B$43:$N$54,13))=FALSE,登録について!$N49,"")</f>
        <v/>
      </c>
      <c r="Z22" s="105" t="str">
        <f>IF(ISERROR(VLOOKUP(Z13,登録について!$B$43:$N$54,13))=FALSE,登録について!$N50,"")</f>
        <v/>
      </c>
      <c r="AA22" s="105" t="str">
        <f>IF(ISERROR(VLOOKUP(AA13,登録について!$B$43:$N$54,13))=FALSE,登録について!$N51,"")</f>
        <v/>
      </c>
      <c r="AB22" s="105" t="str">
        <f>IF(ISERROR(VLOOKUP(AB13,登録について!$B$43:$N$54,13))=FALSE,登録について!$N52,"")</f>
        <v/>
      </c>
      <c r="AC22" s="105" t="str">
        <f>IF(ISERROR(VLOOKUP(AC13,登録について!$B$43:$N$54,13))=FALSE,登録について!$N53,"")</f>
        <v/>
      </c>
      <c r="AD22" s="106" t="str">
        <f>IF(ISERROR(VLOOKUP(AD13,登録について!$B$43:$N$54,13))=FALSE,登録について!$N54,"")</f>
        <v/>
      </c>
      <c r="AE22" s="11">
        <f t="shared" si="0"/>
        <v>0</v>
      </c>
    </row>
    <row r="23" spans="1:31" ht="15" thickTop="1" thickBot="1" x14ac:dyDescent="0.2">
      <c r="A23" s="256"/>
      <c r="B23" s="257"/>
      <c r="C23" s="257"/>
      <c r="D23" s="257"/>
      <c r="E23" s="257"/>
      <c r="F23" s="257"/>
      <c r="G23" s="257"/>
      <c r="H23" s="257"/>
      <c r="I23" s="257"/>
      <c r="J23" s="257"/>
      <c r="K23" s="257"/>
      <c r="L23" s="150" t="s">
        <v>95</v>
      </c>
      <c r="M23" s="258" t="str">
        <f>IF(O7=0,"",SUM(M14:M22))</f>
        <v/>
      </c>
      <c r="N23" s="258"/>
      <c r="O23" s="259" t="s">
        <v>14</v>
      </c>
      <c r="P23" s="260"/>
      <c r="S23" s="18"/>
      <c r="T23" s="18"/>
      <c r="U23" s="8" t="s">
        <v>25</v>
      </c>
      <c r="V23" s="8" t="s">
        <v>26</v>
      </c>
      <c r="W23" s="8" t="s">
        <v>27</v>
      </c>
      <c r="X23" s="8" t="s">
        <v>28</v>
      </c>
      <c r="Y23" s="8" t="s">
        <v>29</v>
      </c>
      <c r="Z23" s="8" t="s">
        <v>151</v>
      </c>
      <c r="AA23" s="8" t="s">
        <v>30</v>
      </c>
      <c r="AB23" s="8" t="s">
        <v>31</v>
      </c>
      <c r="AC23" s="8" t="s">
        <v>32</v>
      </c>
      <c r="AD23" s="8" t="s">
        <v>33</v>
      </c>
      <c r="AE23" s="19"/>
    </row>
    <row r="24" spans="1:31" s="71" customFormat="1" ht="24" customHeight="1" thickTop="1" x14ac:dyDescent="0.15">
      <c r="A24" s="151"/>
      <c r="B24" s="151"/>
      <c r="C24" s="151"/>
      <c r="D24" s="151"/>
      <c r="E24" s="151"/>
      <c r="F24" s="252" t="str">
        <f>IF(I24=0,"","団体登録費計")</f>
        <v/>
      </c>
      <c r="G24" s="252"/>
      <c r="H24" s="252"/>
      <c r="I24" s="253">
        <f>IF(O7=0,0,AE14+AE16+AE18+AE20+AE21+AE22)</f>
        <v>0</v>
      </c>
      <c r="J24" s="253"/>
      <c r="K24" s="251" t="str">
        <f>IF(M24=0,"","個人登録費計")</f>
        <v/>
      </c>
      <c r="L24" s="251"/>
      <c r="M24" s="253">
        <f>IF(O7=0,0,AE15+AE17+AE19)</f>
        <v>0</v>
      </c>
      <c r="N24" s="253"/>
      <c r="O24" s="261">
        <f>O7</f>
        <v>0</v>
      </c>
      <c r="P24" s="261"/>
      <c r="T24" s="72"/>
      <c r="U24" s="71" t="str">
        <f>登録について!O94</f>
        <v>旭川信用金庫  本店  普通</v>
      </c>
      <c r="V24" s="71" t="str">
        <f>登録について!O105</f>
        <v>旭川信用金庫　銀座支店　普通</v>
      </c>
      <c r="W24" s="71" t="str">
        <f>登録について!O115</f>
        <v>旭川信用金庫　緑が丘支店　普通</v>
      </c>
      <c r="X24" s="71" t="str">
        <f>登録について!O127</f>
        <v>旭川信用金庫  東旭川支店  普通</v>
      </c>
      <c r="Y24" s="71" t="str">
        <f>登録について!O138</f>
        <v>旭川信用金庫　緑が丘支店　普通</v>
      </c>
      <c r="Z24" s="71" t="str">
        <f>登録について!$O$105</f>
        <v>旭川信用金庫　銀座支店　普通</v>
      </c>
      <c r="AA24" s="71" t="str">
        <f>登録について!$O$105</f>
        <v>旭川信用金庫　銀座支店　普通</v>
      </c>
      <c r="AB24" s="71" t="str">
        <f>登録について!$O$105</f>
        <v>旭川信用金庫　銀座支店　普通</v>
      </c>
      <c r="AC24" s="71" t="str">
        <f>登録について!$O$105</f>
        <v>旭川信用金庫　銀座支店　普通</v>
      </c>
      <c r="AD24" s="71" t="str">
        <f>登録について!$O$105</f>
        <v>旭川信用金庫　銀座支店　普通</v>
      </c>
      <c r="AE24" s="73"/>
    </row>
    <row r="25" spans="1:31" s="2" customFormat="1" x14ac:dyDescent="0.15">
      <c r="A25" s="152"/>
      <c r="B25" s="152" t="s">
        <v>96</v>
      </c>
      <c r="C25" s="153"/>
      <c r="D25" s="154" t="s">
        <v>97</v>
      </c>
      <c r="E25" s="153"/>
      <c r="F25" s="152" t="s">
        <v>98</v>
      </c>
      <c r="G25" s="238" t="str">
        <f>IF(ISERROR(HLOOKUP(M6,U23:AD28,2))=FALSE,HLOOKUP(M6,U23:AD28,2,FALSE),"")</f>
        <v/>
      </c>
      <c r="H25" s="238"/>
      <c r="I25" s="238"/>
      <c r="J25" s="238"/>
      <c r="K25" s="238"/>
      <c r="L25" s="238"/>
      <c r="M25" s="238"/>
      <c r="N25" s="239" t="s">
        <v>99</v>
      </c>
      <c r="O25" s="239"/>
      <c r="P25" s="239"/>
      <c r="Q25" s="74"/>
      <c r="S25"/>
      <c r="T25" s="17"/>
      <c r="U25" t="str">
        <f>登録について!O95</f>
        <v>旭川社会人サッカー連盟　代表　下田郁哉</v>
      </c>
      <c r="V25" t="str">
        <f>登録について!O106</f>
        <v>旭川地区サッカー協会　登録口　代表　岸上佳広</v>
      </c>
      <c r="W25" t="str">
        <f>登録について!O116</f>
        <v>旭川地区サッカー協会　２種委員会　代表　遠藤祥悦</v>
      </c>
      <c r="X25" t="str">
        <f>登録について!O128</f>
        <v>旭川地区サッカー協会第３種事業委員会　則末俊介</v>
      </c>
      <c r="Y25" t="str">
        <f>登録について!O139</f>
        <v>旭川サッカー協会 4種登録口 代表 田中雅城</v>
      </c>
      <c r="Z25" t="str">
        <f>登録について!$O$106</f>
        <v>旭川地区サッカー協会　登録口　代表　岸上佳広</v>
      </c>
      <c r="AA25" t="str">
        <f>登録について!$O$106</f>
        <v>旭川地区サッカー協会　登録口　代表　岸上佳広</v>
      </c>
      <c r="AB25" t="str">
        <f>登録について!$O$106</f>
        <v>旭川地区サッカー協会　登録口　代表　岸上佳広</v>
      </c>
      <c r="AC25" t="str">
        <f>登録について!$O$106</f>
        <v>旭川地区サッカー協会　登録口　代表　岸上佳広</v>
      </c>
      <c r="AD25" t="str">
        <f>登録について!$O$106</f>
        <v>旭川地区サッカー協会　登録口　代表　岸上佳広</v>
      </c>
      <c r="AE25"/>
    </row>
    <row r="26" spans="1:31" s="12" customFormat="1" x14ac:dyDescent="0.15">
      <c r="A26" s="125"/>
      <c r="B26" s="125"/>
      <c r="C26" s="125"/>
      <c r="D26" s="125"/>
      <c r="E26" s="125"/>
      <c r="F26" s="125"/>
      <c r="G26" s="125"/>
      <c r="H26" s="242" t="str">
        <f>IF(ISERROR(HLOOKUP(M6,U23:AD28,3))=FALSE,HLOOKUP(M6,U23:AD28,3,FALSE),"")</f>
        <v/>
      </c>
      <c r="I26" s="242"/>
      <c r="J26" s="242"/>
      <c r="K26" s="242"/>
      <c r="L26" s="242"/>
      <c r="M26" s="242"/>
      <c r="N26" s="242"/>
      <c r="O26" s="242"/>
      <c r="P26" s="242"/>
      <c r="S26" s="2"/>
      <c r="T26" s="2"/>
      <c r="U26" t="str">
        <f>登録について!O90</f>
        <v>メール</v>
      </c>
      <c r="V26" t="str">
        <f>登録について!O101</f>
        <v>メール</v>
      </c>
      <c r="W26" t="str">
        <f>登録について!O111</f>
        <v>ＦＡＸ</v>
      </c>
      <c r="X26" t="str">
        <f>登録について!O122</f>
        <v>メール</v>
      </c>
      <c r="Y26" t="str">
        <f>登録について!O134</f>
        <v>ＦＡＸ</v>
      </c>
      <c r="Z26" t="str">
        <f>登録について!$O$101</f>
        <v>メール</v>
      </c>
      <c r="AA26" t="str">
        <f>登録について!$O$101</f>
        <v>メール</v>
      </c>
      <c r="AB26" t="str">
        <f>登録について!$O$101</f>
        <v>メール</v>
      </c>
      <c r="AC26" t="str">
        <f>登録について!$O$101</f>
        <v>メール</v>
      </c>
      <c r="AD26" t="str">
        <f>登録について!$O$101</f>
        <v>メール</v>
      </c>
      <c r="AE26"/>
    </row>
    <row r="27" spans="1:31" ht="11.25" customHeight="1" x14ac:dyDescent="0.15">
      <c r="A27" s="155"/>
      <c r="B27" s="156"/>
      <c r="C27" s="156"/>
      <c r="D27" s="156"/>
      <c r="E27" s="156"/>
      <c r="F27" s="156"/>
      <c r="G27" s="156"/>
      <c r="H27" s="156"/>
      <c r="I27" s="156"/>
      <c r="J27" s="156"/>
      <c r="K27" s="156"/>
      <c r="L27" s="156"/>
      <c r="M27" s="156"/>
      <c r="N27" s="156"/>
      <c r="O27" s="156"/>
      <c r="P27" s="157"/>
      <c r="S27" s="12"/>
      <c r="T27" s="12"/>
      <c r="U27">
        <f>登録について!O91</f>
        <v>0</v>
      </c>
      <c r="V27">
        <f>登録について!O102</f>
        <v>0</v>
      </c>
      <c r="W27" t="str">
        <f>登録について!O112</f>
        <v>貼る</v>
      </c>
      <c r="X27">
        <f>登録について!O123</f>
        <v>0</v>
      </c>
      <c r="Y27" t="str">
        <f>登録について!O135</f>
        <v>貼る</v>
      </c>
      <c r="Z27">
        <f>登録について!$O$102</f>
        <v>0</v>
      </c>
      <c r="AA27">
        <f>登録について!$O$102</f>
        <v>0</v>
      </c>
      <c r="AB27">
        <f>登録について!$O$102</f>
        <v>0</v>
      </c>
      <c r="AC27">
        <f>登録について!$O$102</f>
        <v>0</v>
      </c>
      <c r="AD27">
        <f>登録について!$O$102</f>
        <v>0</v>
      </c>
    </row>
    <row r="28" spans="1:31" ht="20.25" customHeight="1" x14ac:dyDescent="0.15">
      <c r="A28" s="158"/>
      <c r="B28" s="159"/>
      <c r="C28" s="159"/>
      <c r="D28" s="159"/>
      <c r="E28" s="159"/>
      <c r="F28" s="159"/>
      <c r="G28" s="159"/>
      <c r="H28" s="159"/>
      <c r="I28" s="159"/>
      <c r="J28" s="159"/>
      <c r="K28" s="159"/>
      <c r="L28" s="125"/>
      <c r="M28" s="125"/>
      <c r="N28" s="125"/>
      <c r="O28" s="125"/>
      <c r="P28" s="160"/>
      <c r="U28" t="str">
        <f>登録について!O89</f>
        <v>下　田　郁　哉</v>
      </c>
      <c r="V28" t="str">
        <f>登録について!O100</f>
        <v>地区協会事務局 大淵</v>
      </c>
      <c r="W28" t="str">
        <f>登録について!O110</f>
        <v>遠　藤　祥　悦</v>
      </c>
      <c r="X28" t="str">
        <f>登録について!O121</f>
        <v>則　末　俊　介</v>
      </c>
      <c r="Y28" t="str">
        <f>登録について!O133</f>
        <v>田　中　雅　城</v>
      </c>
      <c r="Z28" t="str">
        <f>登録について!$O$100</f>
        <v>地区協会事務局 大淵</v>
      </c>
      <c r="AA28" t="str">
        <f>登録について!$O$100</f>
        <v>地区協会事務局 大淵</v>
      </c>
      <c r="AB28" t="str">
        <f>登録について!$O$100</f>
        <v>地区協会事務局 大淵</v>
      </c>
      <c r="AC28" t="str">
        <f>登録について!$O$100</f>
        <v>地区協会事務局 大淵</v>
      </c>
      <c r="AD28" t="str">
        <f>登録について!$O$100</f>
        <v>地区協会事務局 大淵</v>
      </c>
    </row>
    <row r="29" spans="1:31" ht="20.25" customHeight="1" x14ac:dyDescent="0.15">
      <c r="A29" s="158"/>
      <c r="B29" s="159"/>
      <c r="C29" s="159"/>
      <c r="D29" s="125"/>
      <c r="E29" s="125"/>
      <c r="F29" s="125"/>
      <c r="G29" s="125"/>
      <c r="H29" s="161"/>
      <c r="I29" s="161"/>
      <c r="J29" s="161"/>
      <c r="K29" s="161"/>
      <c r="L29" s="161"/>
      <c r="M29" s="161"/>
      <c r="N29" s="161"/>
      <c r="O29" s="161"/>
      <c r="P29" s="160"/>
    </row>
    <row r="30" spans="1:31" ht="20.25" customHeight="1" x14ac:dyDescent="0.15">
      <c r="A30" s="158"/>
      <c r="B30" s="159"/>
      <c r="C30" s="159"/>
      <c r="D30" s="159"/>
      <c r="E30" s="125"/>
      <c r="F30" s="125"/>
      <c r="G30" s="125"/>
      <c r="H30" s="125"/>
      <c r="I30" s="125"/>
      <c r="J30" s="125"/>
      <c r="K30" s="125"/>
      <c r="L30" s="125"/>
      <c r="M30" s="159"/>
      <c r="N30" s="159"/>
      <c r="O30" s="159"/>
      <c r="P30" s="160"/>
    </row>
    <row r="31" spans="1:31" ht="20.25" customHeight="1" x14ac:dyDescent="0.15">
      <c r="A31" s="158"/>
      <c r="B31" s="159"/>
      <c r="C31" s="159"/>
      <c r="D31" s="159"/>
      <c r="E31" s="159"/>
      <c r="F31" s="159"/>
      <c r="G31" s="159"/>
      <c r="H31" s="159"/>
      <c r="I31" s="159"/>
      <c r="J31" s="159"/>
      <c r="K31" s="159"/>
      <c r="L31" s="159"/>
      <c r="M31" s="159"/>
      <c r="N31" s="159"/>
      <c r="O31" s="159"/>
      <c r="P31" s="160"/>
    </row>
    <row r="32" spans="1:31" ht="20.25" customHeight="1" x14ac:dyDescent="0.15">
      <c r="A32" s="158"/>
      <c r="B32" s="159"/>
      <c r="C32" s="159"/>
      <c r="D32" s="159"/>
      <c r="E32" s="159"/>
      <c r="F32" s="159"/>
      <c r="G32" s="159"/>
      <c r="H32" s="159"/>
      <c r="I32" s="159"/>
      <c r="J32" s="159"/>
      <c r="K32" s="159"/>
      <c r="L32" s="159"/>
      <c r="M32" s="159"/>
      <c r="N32" s="159"/>
      <c r="O32" s="159"/>
      <c r="P32" s="160"/>
    </row>
    <row r="33" spans="1:16" ht="20.25" customHeight="1" x14ac:dyDescent="0.15">
      <c r="A33" s="158"/>
      <c r="B33" s="159"/>
      <c r="C33" s="159"/>
      <c r="D33" s="159"/>
      <c r="E33" s="159"/>
      <c r="F33" s="159"/>
      <c r="G33" s="159"/>
      <c r="H33" s="159"/>
      <c r="I33" s="159"/>
      <c r="J33" s="159"/>
      <c r="K33" s="159"/>
      <c r="L33" s="159"/>
      <c r="M33" s="159"/>
      <c r="N33" s="159"/>
      <c r="O33" s="159"/>
      <c r="P33" s="160"/>
    </row>
    <row r="34" spans="1:16" ht="20.25" customHeight="1" x14ac:dyDescent="0.15">
      <c r="A34" s="158"/>
      <c r="B34" s="159"/>
      <c r="C34" s="159"/>
      <c r="D34" s="159"/>
      <c r="E34" s="159"/>
      <c r="F34" s="159"/>
      <c r="G34" s="159"/>
      <c r="H34" s="159"/>
      <c r="I34" s="159"/>
      <c r="J34" s="159"/>
      <c r="K34" s="159"/>
      <c r="L34" s="159"/>
      <c r="M34" s="159"/>
      <c r="N34" s="159"/>
      <c r="O34" s="159"/>
      <c r="P34" s="160"/>
    </row>
    <row r="35" spans="1:16" ht="54.75" customHeight="1" x14ac:dyDescent="0.15">
      <c r="A35" s="243" t="str">
        <f>IF(ISERROR(HLOOKUP($M$6,$U$23:$AD$28,5)="貼る")=FALSE,IF(HLOOKUP($M$6,$U$23:$AD$28,5)="貼る","振込領収書のコピーを添付して下さい。",""),"")</f>
        <v/>
      </c>
      <c r="B35" s="244"/>
      <c r="C35" s="244"/>
      <c r="D35" s="244"/>
      <c r="E35" s="244"/>
      <c r="F35" s="244"/>
      <c r="G35" s="244"/>
      <c r="H35" s="244"/>
      <c r="I35" s="244"/>
      <c r="J35" s="244"/>
      <c r="K35" s="244"/>
      <c r="L35" s="244"/>
      <c r="M35" s="244"/>
      <c r="N35" s="244"/>
      <c r="O35" s="244"/>
      <c r="P35" s="245"/>
    </row>
    <row r="36" spans="1:16" ht="20.25" customHeight="1" x14ac:dyDescent="0.15">
      <c r="A36" s="158"/>
      <c r="B36" s="159"/>
      <c r="C36" s="159"/>
      <c r="D36" s="159"/>
      <c r="E36" s="159"/>
      <c r="F36" s="159"/>
      <c r="G36" s="159"/>
      <c r="H36" s="159"/>
      <c r="I36" s="159"/>
      <c r="J36" s="159"/>
      <c r="K36" s="159"/>
      <c r="L36" s="159"/>
      <c r="M36" s="159"/>
      <c r="N36" s="159"/>
      <c r="O36" s="159"/>
      <c r="P36" s="160"/>
    </row>
    <row r="37" spans="1:16" ht="20.25" customHeight="1" x14ac:dyDescent="0.15">
      <c r="A37" s="158"/>
      <c r="B37" s="159"/>
      <c r="C37" s="159"/>
      <c r="D37" s="159"/>
      <c r="E37" s="159"/>
      <c r="F37" s="159"/>
      <c r="G37" s="159"/>
      <c r="H37" s="159"/>
      <c r="I37" s="159"/>
      <c r="J37" s="159"/>
      <c r="K37" s="159"/>
      <c r="L37" s="159"/>
      <c r="M37" s="159"/>
      <c r="N37" s="159"/>
      <c r="O37" s="159"/>
      <c r="P37" s="160"/>
    </row>
    <row r="38" spans="1:16" ht="20.25" customHeight="1" x14ac:dyDescent="0.15">
      <c r="A38" s="158"/>
      <c r="B38" s="159"/>
      <c r="C38" s="159"/>
      <c r="D38" s="159"/>
      <c r="E38" s="159"/>
      <c r="F38" s="159"/>
      <c r="G38" s="159"/>
      <c r="H38" s="159"/>
      <c r="I38" s="159"/>
      <c r="J38" s="159"/>
      <c r="K38" s="159"/>
      <c r="L38" s="159"/>
      <c r="M38" s="159"/>
      <c r="N38" s="159"/>
      <c r="O38" s="159"/>
      <c r="P38" s="160"/>
    </row>
    <row r="39" spans="1:16" ht="20.25" customHeight="1" x14ac:dyDescent="0.15">
      <c r="A39" s="158"/>
      <c r="B39" s="159"/>
      <c r="C39" s="159"/>
      <c r="D39" s="159"/>
      <c r="E39" s="159"/>
      <c r="F39" s="159"/>
      <c r="G39" s="159"/>
      <c r="H39" s="159"/>
      <c r="I39" s="159"/>
      <c r="J39" s="159"/>
      <c r="K39" s="159"/>
      <c r="L39" s="159"/>
      <c r="M39" s="159"/>
      <c r="N39" s="159"/>
      <c r="O39" s="159"/>
      <c r="P39" s="160"/>
    </row>
    <row r="40" spans="1:16" ht="20.25" customHeight="1" x14ac:dyDescent="0.15">
      <c r="A40" s="158"/>
      <c r="B40" s="159"/>
      <c r="C40" s="159"/>
      <c r="D40" s="159"/>
      <c r="E40" s="159"/>
      <c r="F40" s="159"/>
      <c r="G40" s="159"/>
      <c r="H40" s="159"/>
      <c r="I40" s="159"/>
      <c r="J40" s="159"/>
      <c r="K40" s="159"/>
      <c r="L40" s="159"/>
      <c r="M40" s="159"/>
      <c r="N40" s="159"/>
      <c r="O40" s="159"/>
      <c r="P40" s="160"/>
    </row>
    <row r="41" spans="1:16" ht="20.25" customHeight="1" x14ac:dyDescent="0.15">
      <c r="A41" s="158"/>
      <c r="B41" s="159"/>
      <c r="C41" s="159"/>
      <c r="D41" s="159"/>
      <c r="E41" s="159"/>
      <c r="F41" s="159"/>
      <c r="G41" s="159"/>
      <c r="H41" s="159"/>
      <c r="I41" s="159"/>
      <c r="J41" s="159"/>
      <c r="K41" s="159"/>
      <c r="L41" s="159"/>
      <c r="M41" s="159"/>
      <c r="N41" s="159"/>
      <c r="O41" s="159"/>
      <c r="P41" s="160"/>
    </row>
    <row r="42" spans="1:16" ht="20.25" customHeight="1" x14ac:dyDescent="0.15">
      <c r="A42" s="158"/>
      <c r="B42" s="159"/>
      <c r="C42" s="159"/>
      <c r="D42" s="159"/>
      <c r="E42" s="159"/>
      <c r="F42" s="159"/>
      <c r="G42" s="159"/>
      <c r="H42" s="159"/>
      <c r="I42" s="159"/>
      <c r="J42" s="159"/>
      <c r="K42" s="159"/>
      <c r="L42" s="159"/>
      <c r="M42" s="159"/>
      <c r="N42" s="159"/>
      <c r="O42" s="159"/>
      <c r="P42" s="160"/>
    </row>
    <row r="43" spans="1:16" ht="20.25" customHeight="1" x14ac:dyDescent="0.15">
      <c r="A43" s="158"/>
      <c r="B43" s="159"/>
      <c r="C43" s="159"/>
      <c r="D43" s="159"/>
      <c r="E43" s="159"/>
      <c r="F43" s="159"/>
      <c r="G43" s="159"/>
      <c r="H43" s="159"/>
      <c r="I43" s="159"/>
      <c r="J43" s="159"/>
      <c r="K43" s="159"/>
      <c r="L43" s="159"/>
      <c r="M43" s="159"/>
      <c r="N43" s="159"/>
      <c r="O43" s="159"/>
      <c r="P43" s="160"/>
    </row>
    <row r="44" spans="1:16" ht="20.25" customHeight="1" x14ac:dyDescent="0.15">
      <c r="A44" s="158"/>
      <c r="B44" s="159"/>
      <c r="C44" s="159"/>
      <c r="D44" s="159"/>
      <c r="E44" s="159"/>
      <c r="F44" s="159"/>
      <c r="G44" s="159"/>
      <c r="H44" s="159"/>
      <c r="I44" s="159"/>
      <c r="J44" s="159"/>
      <c r="K44" s="159"/>
      <c r="L44" s="159"/>
      <c r="M44" s="159"/>
      <c r="N44" s="159"/>
      <c r="O44" s="159"/>
      <c r="P44" s="160"/>
    </row>
    <row r="45" spans="1:16" ht="20.25" customHeight="1" x14ac:dyDescent="0.15">
      <c r="A45" s="158"/>
      <c r="B45" s="159"/>
      <c r="C45" s="159"/>
      <c r="D45" s="159"/>
      <c r="E45" s="159"/>
      <c r="F45" s="159"/>
      <c r="G45" s="159"/>
      <c r="H45" s="159"/>
      <c r="I45" s="159"/>
      <c r="J45" s="159"/>
      <c r="K45" s="159"/>
      <c r="L45" s="159"/>
      <c r="M45" s="159"/>
      <c r="N45" s="159"/>
      <c r="O45" s="159"/>
      <c r="P45" s="160"/>
    </row>
    <row r="46" spans="1:16" ht="20.25" customHeight="1" x14ac:dyDescent="0.15">
      <c r="A46" s="162"/>
      <c r="B46" s="163"/>
      <c r="C46" s="163"/>
      <c r="D46" s="163"/>
      <c r="E46" s="163"/>
      <c r="F46" s="163"/>
      <c r="G46" s="163"/>
      <c r="H46" s="163"/>
      <c r="I46" s="163"/>
      <c r="J46" s="163"/>
      <c r="K46" s="163"/>
      <c r="L46" s="163"/>
      <c r="M46" s="163"/>
      <c r="N46" s="163"/>
      <c r="O46" s="163"/>
      <c r="P46" s="164"/>
    </row>
    <row r="47" spans="1:16" x14ac:dyDescent="0.15">
      <c r="A47" s="125"/>
      <c r="B47" s="240" t="s">
        <v>208</v>
      </c>
      <c r="C47" s="240"/>
      <c r="D47" s="240"/>
      <c r="E47" s="240"/>
      <c r="F47" s="241" t="str">
        <f>IF(ISERROR(HLOOKUP(M6,U23:AD28,6))=FALSE,HLOOKUP(M6,U23:AD28,6,FALSE),"")</f>
        <v/>
      </c>
      <c r="G47" s="241"/>
      <c r="H47" s="241"/>
      <c r="I47" s="165" t="s">
        <v>58</v>
      </c>
      <c r="J47" s="240" t="str">
        <f>IF(ISERROR(HLOOKUP(M6,U23:AD28,4))=FALSE,HLOOKUP(M6,U23:AD28,4,FALSE),"")</f>
        <v/>
      </c>
      <c r="K47" s="240"/>
      <c r="L47" s="240"/>
      <c r="M47" s="240" t="s">
        <v>59</v>
      </c>
      <c r="N47" s="240"/>
      <c r="O47" s="240"/>
      <c r="P47" s="240"/>
    </row>
    <row r="48" spans="1:16" x14ac:dyDescent="0.15">
      <c r="A48" s="166"/>
      <c r="B48" s="166"/>
      <c r="C48" s="166"/>
      <c r="D48" s="166"/>
      <c r="E48" s="166"/>
      <c r="F48" s="166"/>
      <c r="G48" s="166"/>
      <c r="H48" s="166"/>
      <c r="I48" s="166"/>
      <c r="J48" s="166"/>
      <c r="K48" s="166"/>
      <c r="L48" s="166"/>
      <c r="M48" s="166"/>
      <c r="N48" s="166"/>
      <c r="O48" s="166"/>
      <c r="P48" s="167" t="s">
        <v>242</v>
      </c>
    </row>
    <row r="49" spans="1:16" s="40" customFormat="1" x14ac:dyDescent="0.15">
      <c r="A49"/>
      <c r="B49"/>
      <c r="C49"/>
      <c r="D49"/>
      <c r="E49"/>
      <c r="F49"/>
      <c r="G49"/>
      <c r="H49"/>
      <c r="I49"/>
      <c r="J49"/>
      <c r="K49"/>
      <c r="L49"/>
      <c r="M49"/>
      <c r="N49"/>
      <c r="O49"/>
      <c r="P49"/>
    </row>
  </sheetData>
  <sheetProtection password="CAAF" sheet="1" objects="1" scenarios="1" selectLockedCells="1"/>
  <customSheetViews>
    <customSheetView guid="{4FC06499-5E04-4BCF-B0A3-57EAA2E14BB9}" scale="85" showPageBreaks="1" showGridLines="0" showRowCol="0" zeroValues="0" fitToPage="1" hiddenColumns="1" view="pageBreakPreview">
      <pane xSplit="16" topLeftCell="Q1" activePane="topRight" state="frozen"/>
      <selection pane="topRight" activeCell="M6" sqref="M6:P6"/>
      <pageMargins left="0.59055118110236227" right="0.39370078740157483" top="0.31496062992125984" bottom="0.39370078740157483" header="0" footer="0"/>
      <printOptions horizontalCentered="1" verticalCentered="1"/>
      <pageSetup paperSize="9" scale="98" orientation="portrait" blackAndWhite="1" r:id="rId1"/>
      <headerFooter alignWithMargins="0"/>
    </customSheetView>
  </customSheetViews>
  <mergeCells count="88">
    <mergeCell ref="D1:P1"/>
    <mergeCell ref="A7:C7"/>
    <mergeCell ref="M14:N14"/>
    <mergeCell ref="B14:C14"/>
    <mergeCell ref="A8:C10"/>
    <mergeCell ref="O7:P7"/>
    <mergeCell ref="O8:P8"/>
    <mergeCell ref="D5:P5"/>
    <mergeCell ref="D6:J6"/>
    <mergeCell ref="M10:N10"/>
    <mergeCell ref="D10:E10"/>
    <mergeCell ref="G10:H10"/>
    <mergeCell ref="J10:K10"/>
    <mergeCell ref="M7:N7"/>
    <mergeCell ref="O10:P10"/>
    <mergeCell ref="G9:H9"/>
    <mergeCell ref="S11:AD11"/>
    <mergeCell ref="L11:P11"/>
    <mergeCell ref="A12:P12"/>
    <mergeCell ref="D14:K14"/>
    <mergeCell ref="S14:S15"/>
    <mergeCell ref="D11:H11"/>
    <mergeCell ref="I11:K11"/>
    <mergeCell ref="A11:C11"/>
    <mergeCell ref="A14:A15"/>
    <mergeCell ref="M22:N22"/>
    <mergeCell ref="O22:P22"/>
    <mergeCell ref="O20:P20"/>
    <mergeCell ref="O19:P19"/>
    <mergeCell ref="B15:C15"/>
    <mergeCell ref="D18:K18"/>
    <mergeCell ref="M17:N17"/>
    <mergeCell ref="D16:K16"/>
    <mergeCell ref="B21:C21"/>
    <mergeCell ref="D22:K22"/>
    <mergeCell ref="M19:N19"/>
    <mergeCell ref="M20:N20"/>
    <mergeCell ref="M18:N18"/>
    <mergeCell ref="B19:C19"/>
    <mergeCell ref="M16:N16"/>
    <mergeCell ref="M8:N8"/>
    <mergeCell ref="J9:P9"/>
    <mergeCell ref="K6:L6"/>
    <mergeCell ref="M6:P6"/>
    <mergeCell ref="D8:E8"/>
    <mergeCell ref="D7:L7"/>
    <mergeCell ref="G8:H8"/>
    <mergeCell ref="J8:K8"/>
    <mergeCell ref="D9:E9"/>
    <mergeCell ref="O15:P15"/>
    <mergeCell ref="O14:P14"/>
    <mergeCell ref="M15:N15"/>
    <mergeCell ref="S16:S17"/>
    <mergeCell ref="B17:C17"/>
    <mergeCell ref="O17:P17"/>
    <mergeCell ref="B16:C16"/>
    <mergeCell ref="O16:P16"/>
    <mergeCell ref="B20:C20"/>
    <mergeCell ref="B18:C18"/>
    <mergeCell ref="A18:A21"/>
    <mergeCell ref="K3:L3"/>
    <mergeCell ref="A5:C5"/>
    <mergeCell ref="A6:C6"/>
    <mergeCell ref="A16:A17"/>
    <mergeCell ref="S18:S21"/>
    <mergeCell ref="O21:P21"/>
    <mergeCell ref="M21:N21"/>
    <mergeCell ref="K24:L24"/>
    <mergeCell ref="F24:H24"/>
    <mergeCell ref="M24:N24"/>
    <mergeCell ref="S22:T22"/>
    <mergeCell ref="A23:K23"/>
    <mergeCell ref="M23:N23"/>
    <mergeCell ref="O23:P23"/>
    <mergeCell ref="O24:P24"/>
    <mergeCell ref="A22:C22"/>
    <mergeCell ref="I24:J24"/>
    <mergeCell ref="D20:K20"/>
    <mergeCell ref="O18:P18"/>
    <mergeCell ref="D21:K21"/>
    <mergeCell ref="G25:M25"/>
    <mergeCell ref="N25:P25"/>
    <mergeCell ref="B47:E47"/>
    <mergeCell ref="F47:H47"/>
    <mergeCell ref="J47:L47"/>
    <mergeCell ref="M47:P47"/>
    <mergeCell ref="H26:P26"/>
    <mergeCell ref="A35:P35"/>
  </mergeCells>
  <phoneticPr fontId="2"/>
  <conditionalFormatting sqref="O8 I8:I9 L8 F8:F10">
    <cfRule type="expression" dxfId="17" priority="6" stopIfTrue="1">
      <formula>IF(D8=$M$6,1,2)=2</formula>
    </cfRule>
    <cfRule type="expression" dxfId="16" priority="7" stopIfTrue="1">
      <formula>F8&gt;0</formula>
    </cfRule>
  </conditionalFormatting>
  <conditionalFormatting sqref="O7">
    <cfRule type="cellIs" dxfId="15" priority="13" stopIfTrue="1" operator="lessThanOrEqual">
      <formula>0</formula>
    </cfRule>
  </conditionalFormatting>
  <conditionalFormatting sqref="D6:J6">
    <cfRule type="expression" dxfId="14" priority="14" stopIfTrue="1">
      <formula>$D$6=""</formula>
    </cfRule>
  </conditionalFormatting>
  <conditionalFormatting sqref="D7:L7">
    <cfRule type="expression" dxfId="13" priority="15" stopIfTrue="1">
      <formula>$D$7=""</formula>
    </cfRule>
  </conditionalFormatting>
  <conditionalFormatting sqref="C25">
    <cfRule type="expression" dxfId="12" priority="16" stopIfTrue="1">
      <formula>$C$25=""</formula>
    </cfRule>
  </conditionalFormatting>
  <conditionalFormatting sqref="E25">
    <cfRule type="expression" dxfId="11" priority="17" stopIfTrue="1">
      <formula>$E$25=""</formula>
    </cfRule>
  </conditionalFormatting>
  <conditionalFormatting sqref="M6">
    <cfRule type="expression" dxfId="10" priority="18" stopIfTrue="1">
      <formula>$M$6=""</formula>
    </cfRule>
  </conditionalFormatting>
  <conditionalFormatting sqref="O3">
    <cfRule type="expression" dxfId="9" priority="19" stopIfTrue="1">
      <formula>$O$3=""</formula>
    </cfRule>
  </conditionalFormatting>
  <conditionalFormatting sqref="D11:H11">
    <cfRule type="expression" dxfId="8" priority="21" stopIfTrue="1">
      <formula>$D$11=""</formula>
    </cfRule>
  </conditionalFormatting>
  <conditionalFormatting sqref="D5">
    <cfRule type="expression" dxfId="7" priority="22" stopIfTrue="1">
      <formula>$D$5=""</formula>
    </cfRule>
  </conditionalFormatting>
  <conditionalFormatting sqref="M3">
    <cfRule type="expression" dxfId="6" priority="23" stopIfTrue="1">
      <formula>$M$3=""</formula>
    </cfRule>
  </conditionalFormatting>
  <conditionalFormatting sqref="L11:P11">
    <cfRule type="expression" dxfId="5" priority="32" stopIfTrue="1">
      <formula>IF(D9=$M$6,1,IF(#REF!=$M$6,1,2))=2</formula>
    </cfRule>
    <cfRule type="expression" dxfId="4" priority="33" stopIfTrue="1">
      <formula>$L$11=""</formula>
    </cfRule>
  </conditionalFormatting>
  <conditionalFormatting sqref="L10 O10 I10">
    <cfRule type="expression" dxfId="3" priority="39" stopIfTrue="1">
      <formula>I10&gt;0</formula>
    </cfRule>
  </conditionalFormatting>
  <conditionalFormatting sqref="I10">
    <cfRule type="expression" dxfId="2" priority="38" stopIfTrue="1">
      <formula>IF($M$6=G10,1,IF($M$6=$D$10,1,2))=2</formula>
    </cfRule>
  </conditionalFormatting>
  <conditionalFormatting sqref="L10">
    <cfRule type="expression" dxfId="1" priority="2" stopIfTrue="1">
      <formula>IF($M$6=J10,1,IF($M$6=$D$10,1,IF($M$6=$G$10,1,2)))=2</formula>
    </cfRule>
  </conditionalFormatting>
  <conditionalFormatting sqref="O10">
    <cfRule type="expression" dxfId="0" priority="1" stopIfTrue="1">
      <formula>IF($M$6=M10,1,IF($M$6=$D$10,1,IF($M$6=$G$10,1,IF($M$6=$J$10,1,2))))=2</formula>
    </cfRule>
  </conditionalFormatting>
  <dataValidations count="3">
    <dataValidation imeMode="off" allowBlank="1" showInputMessage="1" showErrorMessage="1" sqref="E25 D7:L7 O3 M3 D11:H11 L11:P11 C25 I8:I10 O8:P8 O10 F8:F10 L8 L10"/>
    <dataValidation imeMode="hiragana" allowBlank="1" showInputMessage="1" showErrorMessage="1" sqref="D5:P5 D6:J6"/>
    <dataValidation type="list" allowBlank="1" showInputMessage="1" showErrorMessage="1" sqref="M6">
      <formula1>$U$23:$AD$23</formula1>
    </dataValidation>
  </dataValidations>
  <printOptions horizontalCentered="1" verticalCentered="1"/>
  <pageMargins left="0.59055118110236227" right="0.39370078740157483" top="0.31496062992125984" bottom="0.39370078740157483" header="0" footer="0"/>
  <pageSetup paperSize="9" scale="98" orientation="portrait" blackAndWhite="1"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登録について</vt:lpstr>
      <vt:lpstr>登録内訳</vt:lpstr>
      <vt:lpstr>登録について!Print_Area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nori</cp:lastModifiedBy>
  <cp:lastPrinted>2019-02-03T12:31:59Z</cp:lastPrinted>
  <dcterms:created xsi:type="dcterms:W3CDTF">2006-03-15T07:38:12Z</dcterms:created>
  <dcterms:modified xsi:type="dcterms:W3CDTF">2019-03-21T13:02:42Z</dcterms:modified>
</cp:coreProperties>
</file>