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519f0f26f2b82585/ドキュメント/ELEVEN2019/reiwa6/youkou/"/>
    </mc:Choice>
  </mc:AlternateContent>
  <xr:revisionPtr revIDLastSave="0" documentId="8_{9EF3B27F-F28C-4C5F-83E6-5D5081FE5FAA}" xr6:coauthVersionLast="47" xr6:coauthVersionMax="47" xr10:uidLastSave="{00000000-0000-0000-0000-000000000000}"/>
  <bookViews>
    <workbookView xWindow="-120" yWindow="-120" windowWidth="29040" windowHeight="15720" firstSheet="1" activeTab="1" xr2:uid="{00000000-000D-0000-FFFF-FFFF00000000}"/>
  </bookViews>
  <sheets>
    <sheet name="登録について" sheetId="1" state="hidden" r:id="rId1"/>
    <sheet name="申請依頼書" sheetId="2" r:id="rId2"/>
  </sheets>
  <definedNames>
    <definedName name="_xlnm.Print_Area" localSheetId="1">申請依頼書!$A$1:$P$46</definedName>
    <definedName name="_xlnm.Print_Area" localSheetId="0">登録について!$A$1:$P$158</definedName>
  </definedNames>
  <calcPr calcId="191029"/>
  <extLst>
    <ext uri="GoogleSheetsCustomDataVersion2">
      <go:sheetsCustomData xmlns:go="http://customooxmlschemas.google.com/" r:id="rId6" roundtripDataChecksum="XiiiKlzJlaiRZ6u67Nf0U8Q6xps7ZdE8gGglVhXfXJk="/>
    </ext>
  </extLst>
</workbook>
</file>

<file path=xl/calcChain.xml><?xml version="1.0" encoding="utf-8"?>
<calcChain xmlns="http://schemas.openxmlformats.org/spreadsheetml/2006/main">
  <c r="F44" i="2" l="1"/>
  <c r="N35" i="2"/>
  <c r="AD29" i="2"/>
  <c r="AC29" i="2"/>
  <c r="AB29" i="2"/>
  <c r="AA29" i="2"/>
  <c r="Z29" i="2"/>
  <c r="X29" i="2"/>
  <c r="W29" i="2"/>
  <c r="V29" i="2"/>
  <c r="U29" i="2"/>
  <c r="AD28" i="2"/>
  <c r="AC28" i="2"/>
  <c r="AB28" i="2"/>
  <c r="AA28" i="2"/>
  <c r="Z28" i="2"/>
  <c r="Y28" i="2"/>
  <c r="X28" i="2"/>
  <c r="W28" i="2"/>
  <c r="V28" i="2"/>
  <c r="U28" i="2"/>
  <c r="AD27" i="2"/>
  <c r="AC27" i="2"/>
  <c r="AB27" i="2"/>
  <c r="AA27" i="2"/>
  <c r="Z27" i="2"/>
  <c r="Y27" i="2"/>
  <c r="X27" i="2"/>
  <c r="W27" i="2"/>
  <c r="V27" i="2"/>
  <c r="U27" i="2"/>
  <c r="J44" i="2" s="1"/>
  <c r="AD26" i="2"/>
  <c r="AC26" i="2"/>
  <c r="AB26" i="2"/>
  <c r="AA26" i="2"/>
  <c r="Z26" i="2"/>
  <c r="Y26" i="2"/>
  <c r="X26" i="2"/>
  <c r="W26" i="2"/>
  <c r="V26" i="2"/>
  <c r="U26" i="2"/>
  <c r="AD25" i="2"/>
  <c r="AC25" i="2"/>
  <c r="AB25" i="2"/>
  <c r="AA25" i="2"/>
  <c r="Z25" i="2"/>
  <c r="Y25" i="2"/>
  <c r="X25" i="2"/>
  <c r="W25" i="2"/>
  <c r="V25" i="2"/>
  <c r="U25" i="2"/>
  <c r="E19" i="2"/>
  <c r="E17" i="2"/>
  <c r="E15" i="2"/>
  <c r="AD13" i="2"/>
  <c r="AD18" i="2" s="1"/>
  <c r="AC13" i="2"/>
  <c r="AC18" i="2" s="1"/>
  <c r="AB13" i="2"/>
  <c r="AB18" i="2" s="1"/>
  <c r="AA13" i="2"/>
  <c r="AA22" i="2" s="1"/>
  <c r="Z13" i="2"/>
  <c r="Z22" i="2" s="1"/>
  <c r="Y13" i="2"/>
  <c r="Y17" i="2" s="1"/>
  <c r="X13" i="2"/>
  <c r="X23" i="2" s="1"/>
  <c r="W13" i="2"/>
  <c r="W23" i="2" s="1"/>
  <c r="V13" i="2"/>
  <c r="V18" i="2" s="1"/>
  <c r="U13" i="2"/>
  <c r="U18" i="2" s="1"/>
  <c r="M10" i="2"/>
  <c r="J10" i="2"/>
  <c r="G10" i="2"/>
  <c r="D10" i="2"/>
  <c r="J9" i="2"/>
  <c r="G9" i="2"/>
  <c r="D9" i="2"/>
  <c r="O8" i="2"/>
  <c r="J8" i="2"/>
  <c r="G8" i="2"/>
  <c r="D8" i="2"/>
  <c r="Q132" i="1"/>
  <c r="Y29" i="2" s="1"/>
  <c r="J76" i="1"/>
  <c r="J75" i="1"/>
  <c r="J74" i="1"/>
  <c r="J73" i="1"/>
  <c r="J72" i="1"/>
  <c r="J71" i="1"/>
  <c r="J70" i="1"/>
  <c r="J69" i="1"/>
  <c r="J68" i="1"/>
  <c r="AA16" i="2" l="1"/>
  <c r="AA21" i="2"/>
  <c r="AB22" i="2"/>
  <c r="Z23" i="2"/>
  <c r="Z14" i="2"/>
  <c r="AB17" i="2"/>
  <c r="Z17" i="2"/>
  <c r="AB14" i="2"/>
  <c r="Y18" i="2"/>
  <c r="AB15" i="2"/>
  <c r="Z19" i="2"/>
  <c r="Z16" i="2"/>
  <c r="AB20" i="2"/>
  <c r="AA14" i="2"/>
  <c r="Y19" i="2"/>
  <c r="Y23" i="2"/>
  <c r="AA17" i="2"/>
  <c r="AA19" i="2"/>
  <c r="X16" i="2"/>
  <c r="W18" i="2"/>
  <c r="Y21" i="2"/>
  <c r="Y16" i="2"/>
  <c r="X18" i="2"/>
  <c r="Z21" i="2"/>
  <c r="AC14" i="2"/>
  <c r="U17" i="2"/>
  <c r="AC17" i="2"/>
  <c r="U15" i="2"/>
  <c r="AC15" i="2"/>
  <c r="I17" i="2"/>
  <c r="U20" i="2"/>
  <c r="U22" i="2"/>
  <c r="V15" i="2"/>
  <c r="AD15" i="2"/>
  <c r="U14" i="2"/>
  <c r="W15" i="2"/>
  <c r="I19" i="2"/>
  <c r="W20" i="2"/>
  <c r="V14" i="2"/>
  <c r="AD14" i="2"/>
  <c r="X15" i="2"/>
  <c r="AB16" i="2"/>
  <c r="V17" i="2"/>
  <c r="AD17" i="2"/>
  <c r="Z18" i="2"/>
  <c r="AB19" i="2"/>
  <c r="X20" i="2"/>
  <c r="AB21" i="2"/>
  <c r="X22" i="2"/>
  <c r="AB23" i="2"/>
  <c r="AD20" i="2"/>
  <c r="AD22" i="2"/>
  <c r="W22" i="2"/>
  <c r="AA23" i="2"/>
  <c r="W14" i="2"/>
  <c r="Y15" i="2"/>
  <c r="U16" i="2"/>
  <c r="AC16" i="2"/>
  <c r="W17" i="2"/>
  <c r="AA18" i="2"/>
  <c r="U19" i="2"/>
  <c r="AC19" i="2"/>
  <c r="Y20" i="2"/>
  <c r="U21" i="2"/>
  <c r="AC21" i="2"/>
  <c r="Y22" i="2"/>
  <c r="U23" i="2"/>
  <c r="AC23" i="2"/>
  <c r="O25" i="2"/>
  <c r="Z15" i="2"/>
  <c r="V16" i="2"/>
  <c r="AD16" i="2"/>
  <c r="X17" i="2"/>
  <c r="V19" i="2"/>
  <c r="AD19" i="2"/>
  <c r="Z20" i="2"/>
  <c r="V21" i="2"/>
  <c r="AD21" i="2"/>
  <c r="V23" i="2"/>
  <c r="AD23" i="2"/>
  <c r="AC20" i="2"/>
  <c r="AC22" i="2"/>
  <c r="V20" i="2"/>
  <c r="V22" i="2"/>
  <c r="X14" i="2"/>
  <c r="Y14" i="2"/>
  <c r="I15" i="2"/>
  <c r="AA15" i="2"/>
  <c r="W16" i="2"/>
  <c r="W19" i="2"/>
  <c r="AA20" i="2"/>
  <c r="W21" i="2"/>
  <c r="X19" i="2"/>
  <c r="X21" i="2"/>
  <c r="AE18" i="2" l="1"/>
  <c r="M18" i="2" s="1"/>
  <c r="AE20" i="2"/>
  <c r="M20" i="2" s="1"/>
  <c r="AE19" i="2"/>
  <c r="M19" i="2" s="1"/>
  <c r="AE14" i="2"/>
  <c r="AE15" i="2"/>
  <c r="AE23" i="2"/>
  <c r="M23" i="2" s="1"/>
  <c r="AE17" i="2"/>
  <c r="M17" i="2" s="1"/>
  <c r="AE16" i="2"/>
  <c r="M16" i="2" s="1"/>
  <c r="AE21" i="2"/>
  <c r="M21" i="2" s="1"/>
  <c r="AE22" i="2"/>
  <c r="M22" i="2" s="1"/>
  <c r="M14" i="2" l="1"/>
  <c r="I25" i="2"/>
  <c r="F25" i="2" s="1"/>
  <c r="M15" i="2"/>
  <c r="M25" i="2"/>
  <c r="K25" i="2" s="1"/>
  <c r="M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100-000001000000}">
      <text>
        <r>
          <rPr>
            <sz val="11"/>
            <color rgb="FF000000"/>
            <rFont val="Calibri"/>
            <family val="2"/>
            <scheme val="minor"/>
          </rPr>
          <t>======
ID#AAABIcolIBE
旭川地区サッカー協会    (2024-03-03 02:04:17)
Ｗｅｂで使用した正式名称で入力してください。</t>
        </r>
      </text>
    </comment>
    <comment ref="M6" authorId="0" shapeId="0" xr:uid="{00000000-0006-0000-0100-000002000000}">
      <text>
        <r>
          <rPr>
            <sz val="11"/>
            <color rgb="FF000000"/>
            <rFont val="Calibri"/>
            <family val="2"/>
            <scheme val="minor"/>
          </rPr>
          <t>======
ID#AAABIcolIBM
旭川地区サッカー協会    (2024-03-03 02:04:17)
リストを用いて入力してください。▼をクリックするとリストが表示されます。</t>
        </r>
      </text>
    </comment>
    <comment ref="D7" authorId="0" shapeId="0" xr:uid="{00000000-0006-0000-0100-000003000000}">
      <text>
        <r>
          <rPr>
            <sz val="11"/>
            <color rgb="FF000000"/>
            <rFont val="Calibri"/>
            <family val="2"/>
            <scheme val="minor"/>
          </rPr>
          <t>======
ID#AAABIcolIBU
旭川地区サッカー協会    (2024-03-03 02:04:17)
必ず連絡の取れる連絡先を記入してください。</t>
        </r>
      </text>
    </comment>
    <comment ref="D11" authorId="0" shapeId="0" xr:uid="{00000000-0006-0000-0100-000004000000}">
      <text>
        <r>
          <rPr>
            <sz val="11"/>
            <color rgb="FF000000"/>
            <rFont val="Calibri"/>
            <family val="2"/>
            <scheme val="minor"/>
          </rPr>
          <t>======
ID#AAABIcolIBY
旭川地区サッカー協会    (2024-03-03 02:04:17)
番号は正確に記入してください。
資格のない場合は、何も入力しないでください。</t>
        </r>
      </text>
    </comment>
    <comment ref="L11" authorId="0" shapeId="0" xr:uid="{00000000-0006-0000-0100-000005000000}">
      <text>
        <r>
          <rPr>
            <sz val="11"/>
            <color rgb="FF000000"/>
            <rFont val="Calibri"/>
            <family val="2"/>
            <scheme val="minor"/>
          </rPr>
          <t>======
ID#AAABIcolIBQ
旭川地区サッカー協会    (2024-03-03 02:04:17)
４種のみの記入になります。監督かコーチが資格を持っていれば問題ありません。番号は正確に記入してください。</t>
        </r>
      </text>
    </comment>
    <comment ref="M24" authorId="0" shapeId="0" xr:uid="{00000000-0006-0000-0100-000006000000}">
      <text>
        <r>
          <rPr>
            <sz val="11"/>
            <color rgb="FF000000"/>
            <rFont val="Calibri"/>
            <family val="2"/>
            <scheme val="minor"/>
          </rPr>
          <t>======
ID#AAABIcolIBI
旭川地区サッカー協会    (2024-03-03 02:04:17)
必ず、４の表を確認の上、金額があっているかチェックしてください。</t>
        </r>
      </text>
    </comment>
  </commentList>
  <extLst>
    <ext xmlns:r="http://schemas.openxmlformats.org/officeDocument/2006/relationships" uri="GoogleSheetsCustomDataVersion2">
      <go:sheetsCustomData xmlns:go="http://customooxmlschemas.google.com/" r:id="rId1" roundtripDataSignature="AMtx7mgzqMX+orTFRU8LSwrLi4WRfZTfhw=="/>
    </ext>
  </extLst>
</comments>
</file>

<file path=xl/sharedStrings.xml><?xml version="1.0" encoding="utf-8"?>
<sst xmlns="http://schemas.openxmlformats.org/spreadsheetml/2006/main" count="430" uniqueCount="255">
  <si>
    <t>チーム代表者　各位</t>
  </si>
  <si>
    <t>2024年度日本・北海道・旭川地区サッカー協会への登録手続きについて</t>
  </si>
  <si>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</si>
  <si>
    <r>
      <rPr>
        <sz val="12"/>
        <color theme="1"/>
        <rFont val="Hg丸ｺﾞｼｯｸm-pro"/>
        <family val="3"/>
        <charset val="128"/>
      </rPr>
      <t xml:space="preserve">空白
行の高さ調整用
</t>
    </r>
    <r>
      <rPr>
        <sz val="6"/>
        <color theme="1"/>
        <rFont val="Hg丸ｺﾞｼｯｸm-pro"/>
        <family val="3"/>
        <charset val="128"/>
      </rPr>
      <t>行</t>
    </r>
  </si>
  <si>
    <t>（１）</t>
  </si>
  <si>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</si>
  <si>
    <r>
      <rPr>
        <sz val="12"/>
        <color theme="1"/>
        <rFont val="Hg丸ｺﾞｼｯｸm-pro"/>
        <family val="3"/>
        <charset val="128"/>
      </rPr>
      <t>空白
行の高さ調整用</t>
    </r>
    <r>
      <rPr>
        <sz val="6"/>
        <color theme="1"/>
        <rFont val="Hg丸ｺﾞｼｯｸm-pro"/>
        <family val="3"/>
        <charset val="128"/>
      </rPr>
      <t xml:space="preserve"> 行</t>
    </r>
    <r>
      <rPr>
        <sz val="12"/>
        <color theme="1"/>
        <rFont val="Hg丸ｺﾞｼｯｸm-pro"/>
        <family val="3"/>
        <charset val="128"/>
      </rPr>
      <t xml:space="preserve">
</t>
    </r>
    <r>
      <rPr>
        <sz val="6"/>
        <color theme="1"/>
        <rFont val="Hg丸ｺﾞｼｯｸm-pro"/>
        <family val="3"/>
        <charset val="128"/>
      </rPr>
      <t>行
行</t>
    </r>
  </si>
  <si>
    <t>（２）</t>
  </si>
  <si>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</si>
  <si>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r>
      <rPr>
        <sz val="12"/>
        <color theme="1"/>
        <rFont val="Hg丸ｺﾞｼｯｸm-pro"/>
        <family val="3"/>
        <charset val="128"/>
      </rPr>
      <t xml:space="preserve">空白
行の高さ調整用
</t>
    </r>
    <r>
      <rPr>
        <sz val="6"/>
        <color theme="1"/>
        <rFont val="Hg丸ｺﾞｼｯｸm-pro"/>
        <family val="3"/>
        <charset val="128"/>
      </rPr>
      <t xml:space="preserve"> 行</t>
    </r>
  </si>
  <si>
    <t>（３）</t>
  </si>
  <si>
    <r>
      <rPr>
        <b/>
        <sz val="11"/>
        <color theme="1"/>
        <rFont val="HG丸ｺﾞｼｯｸM-PRO"/>
        <family val="3"/>
        <charset val="128"/>
      </rPr>
      <t>◎サッカーチーム登録</t>
    </r>
    <r>
      <rPr>
        <sz val="11"/>
        <color theme="1"/>
        <rFont val="Hg丸ｺﾞｼｯｸm-pro"/>
        <family val="3"/>
        <charset val="128"/>
      </rPr>
      <t>については，Web登録と同時に『申請依頼書』を</t>
    </r>
    <r>
      <rPr>
        <b/>
        <u/>
        <sz val="11"/>
        <color rgb="FFFF0000"/>
        <rFont val="HG丸ｺﾞｼｯｸM-PRO"/>
        <family val="3"/>
        <charset val="128"/>
      </rPr>
      <t>指定された担当者</t>
    </r>
    <r>
      <rPr>
        <sz val="11"/>
        <color theme="1"/>
        <rFont val="Hg丸ｺﾞｼｯｸm-pro"/>
        <family val="3"/>
        <charset val="128"/>
      </rPr>
      <t xml:space="preserve">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color theme="1"/>
        <rFont val="HG丸ｺﾞｼｯｸM-PRO"/>
        <family val="3"/>
        <charset val="128"/>
      </rPr>
      <t>◎フットサルチーム登録</t>
    </r>
    <r>
      <rPr>
        <sz val="11"/>
        <color theme="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color theme="1"/>
        <rFont val="HG丸ｺﾞｼｯｸM-PRO"/>
        <family val="3"/>
        <charset val="128"/>
      </rPr>
      <t>◎フットサル大会登録料</t>
    </r>
    <r>
      <rPr>
        <sz val="11"/>
        <color theme="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sz val="11"/>
        <color rgb="FFFF0000"/>
        <rFont val="HG丸ｺﾞｼｯｸM-PRO"/>
        <family val="3"/>
        <charset val="128"/>
      </rPr>
      <t>登録口</t>
    </r>
    <r>
      <rPr>
        <sz val="11"/>
        <color theme="1"/>
        <rFont val="Hg丸ｺﾞｼｯｸm-pro"/>
        <family val="3"/>
        <charset val="128"/>
      </rPr>
      <t xml:space="preserve">(別紙参照)」です。
</t>
    </r>
    <r>
      <rPr>
        <b/>
        <sz val="11"/>
        <color rgb="FFFF0000"/>
        <rFont val="HG丸ｺﾞｼｯｸM-PRO"/>
        <family val="3"/>
        <charset val="128"/>
      </rPr>
      <t>◎北海道フットサル連盟登録料</t>
    </r>
    <r>
      <rPr>
        <sz val="11"/>
        <color rgb="FFFF0000"/>
        <rFont val="HG丸ｺﾞｼｯｸM-PRO"/>
        <family val="3"/>
        <charset val="128"/>
      </rPr>
      <t>については，道フットサル連盟主催大会へ出場するチームに対し，年に１回最初の大会登録時に徴収されます。</t>
    </r>
  </si>
  <si>
    <r>
      <rPr>
        <sz val="12"/>
        <color theme="1"/>
        <rFont val="Hg丸ｺﾞｼｯｸm-pro"/>
        <family val="3"/>
        <charset val="128"/>
      </rPr>
      <t xml:space="preserve">空白
行
行
行
行
行
</t>
    </r>
    <r>
      <rPr>
        <sz val="6"/>
        <color theme="1"/>
        <rFont val="Hg丸ｺﾞｼｯｸm-pro"/>
        <family val="3"/>
        <charset val="128"/>
      </rPr>
      <t xml:space="preserve"> 行
</t>
    </r>
  </si>
  <si>
    <t>（４）</t>
  </si>
  <si>
    <t>監督登録料免除については，間違いのないようにお願いいたします。</t>
  </si>
  <si>
    <t>空白</t>
  </si>
  <si>
    <r>
      <rPr>
        <sz val="12"/>
        <color theme="1"/>
        <rFont val="Hg丸ｺﾞｼｯｸm-pro"/>
        <family val="3"/>
        <charset val="128"/>
      </rPr>
      <t xml:space="preserve"> 
</t>
    </r>
    <r>
      <rPr>
        <sz val="11"/>
        <color theme="1"/>
        <rFont val="Hg丸ｺﾞｼｯｸm-pro"/>
        <family val="3"/>
        <charset val="128"/>
      </rPr>
      <t xml:space="preserve"> 
</t>
    </r>
    <r>
      <rPr>
        <sz val="12"/>
        <color theme="1"/>
        <rFont val="Hg丸ｺﾞｼｯｸm-pro"/>
        <family val="3"/>
        <charset val="128"/>
      </rPr>
      <t xml:space="preserve">
 </t>
    </r>
    <r>
      <rPr>
        <sz val="14"/>
        <color theme="1"/>
        <rFont val="Hg丸ｺﾞｼｯｸm-pro"/>
        <family val="3"/>
        <charset val="128"/>
      </rPr>
      <t xml:space="preserve">
</t>
    </r>
  </si>
  <si>
    <t xml:space="preserve"> ※フットサルチームは，2018年度よりサッカーチームの監督と同様の免除制度が適用されます。
　 サッカーの指導者ライセンスも対象になります。</t>
  </si>
  <si>
    <r>
      <rPr>
        <sz val="10"/>
        <color theme="1"/>
        <rFont val="Hg丸ｺﾞｼｯｸm-pro"/>
        <family val="3"/>
        <charset val="128"/>
      </rPr>
      <t xml:space="preserve">空白
</t>
    </r>
    <r>
      <rPr>
        <sz val="9"/>
        <color theme="1"/>
        <rFont val="Hg丸ｺﾞｼｯｸm-pro"/>
        <family val="3"/>
        <charset val="128"/>
      </rPr>
      <t>行の高さ調整用</t>
    </r>
  </si>
  <si>
    <r>
      <rPr>
        <sz val="11"/>
        <color theme="1"/>
        <rFont val="Hg丸ｺﾞｼｯｸm-pro"/>
        <family val="3"/>
        <charset val="128"/>
      </rPr>
      <t>　サッカーチームの追加登録・抹消・チーム情報変更等に付きましては、</t>
    </r>
    <r>
      <rPr>
        <b/>
        <u/>
        <sz val="12"/>
        <color theme="1"/>
        <rFont val="HG丸ｺﾞｼｯｸM-PRO"/>
        <family val="3"/>
        <charset val="128"/>
      </rPr>
      <t>５月１日以降(期日厳守)</t>
    </r>
    <r>
      <rPr>
        <sz val="11"/>
        <color theme="1"/>
        <rFont val="Hg丸ｺﾞｼｯｸm-pro"/>
        <family val="3"/>
        <charset val="128"/>
      </rPr>
      <t>Ｗｅｂ上で作業し，旭川地区サッカー協会へ申請依頼書を送付することになっています。
　ご多忙とは存じますが，期限・期日厳守でよろしくお願いいたします。</t>
    </r>
  </si>
  <si>
    <t xml:space="preserve">空白
行の高さ調整用
</t>
  </si>
  <si>
    <t>注)　追加登録とは，チーム登録が終了したあとに新たに選手を登録することです。</t>
  </si>
  <si>
    <t>記</t>
  </si>
  <si>
    <t>１．登録期日</t>
  </si>
  <si>
    <r>
      <rPr>
        <b/>
        <u/>
        <sz val="11"/>
        <color theme="1"/>
        <rFont val="Hg丸ｺﾞｼｯｸm-pro"/>
        <family val="3"/>
        <charset val="128"/>
      </rPr>
      <t>２０２４年４月４日（木）</t>
    </r>
    <r>
      <rPr>
        <u/>
        <sz val="11"/>
        <color theme="1"/>
        <rFont val="HG丸ｺﾞｼｯｸM-PRO"/>
        <family val="3"/>
        <charset val="128"/>
      </rPr>
      <t>まで</t>
    </r>
  </si>
  <si>
    <r>
      <rPr>
        <sz val="11"/>
        <color theme="1"/>
        <rFont val="Hg丸ｺﾞｼｯｸm-pro"/>
        <family val="3"/>
        <charset val="128"/>
      </rP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</si>
  <si>
    <t>空白
調整用</t>
  </si>
  <si>
    <t>２．登 録 料</t>
  </si>
  <si>
    <r>
      <rPr>
        <b/>
        <sz val="12"/>
        <color theme="1"/>
        <rFont val="HG丸ｺﾞｼｯｸM-PRO"/>
        <family val="3"/>
        <charset val="128"/>
      </rPr>
      <t>◎サッカーチーム登録</t>
    </r>
    <r>
      <rPr>
        <sz val="12"/>
        <color theme="1"/>
        <rFont val="Hg丸ｺﾞｼｯｸm-pro"/>
        <family val="3"/>
        <charset val="128"/>
      </rPr>
      <t>　</t>
    </r>
    <r>
      <rPr>
        <sz val="11"/>
        <color theme="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color theme="1"/>
        <rFont val="HG丸ｺﾞｼｯｸM-PRO"/>
        <family val="3"/>
        <charset val="128"/>
      </rPr>
      <t>◎フットサルチーム登録</t>
    </r>
    <r>
      <rPr>
        <sz val="12"/>
        <color theme="1"/>
        <rFont val="Hg丸ｺﾞｼｯｸm-pro"/>
        <family val="3"/>
        <charset val="128"/>
      </rPr>
      <t>　</t>
    </r>
    <r>
      <rPr>
        <sz val="11"/>
        <color theme="1"/>
        <rFont val="Hg丸ｺﾞｼｯｸm-pro"/>
        <family val="3"/>
        <charset val="128"/>
      </rPr>
      <t xml:space="preserve">協会（日本・旭川）登録料
　北海道および旭川地区大会登録料については，従来通り大会毎に納めます。
</t>
    </r>
  </si>
  <si>
    <t>空白
調整用
行
行
行</t>
  </si>
  <si>
    <r>
      <rPr>
        <sz val="11"/>
        <color theme="1"/>
        <rFont val="Hg丸ｺﾞｼｯｸm-pro"/>
        <family val="3"/>
        <charset val="128"/>
      </rPr>
      <t>※サッカーチームの振込については，承認後，担当者へJFAからのメールで指示されます。</t>
    </r>
    <r>
      <rPr>
        <u/>
        <sz val="12"/>
        <color theme="1"/>
        <rFont val="Hg丸ｺﾞｼｯｸm-pro"/>
        <family val="3"/>
        <charset val="128"/>
      </rPr>
      <t xml:space="preserve">
</t>
    </r>
    <r>
      <rPr>
        <sz val="12"/>
        <color theme="1"/>
        <rFont val="Hg丸ｺﾞｼｯｸm-pro"/>
        <family val="3"/>
        <charset val="128"/>
      </rPr>
      <t>※フットサルチームの振込については，承認後，担当者へJFAからのメールで指示されます。</t>
    </r>
  </si>
  <si>
    <r>
      <rPr>
        <sz val="12"/>
        <color theme="1"/>
        <rFont val="Hg丸ｺﾞｼｯｸm-pro"/>
        <family val="3"/>
        <charset val="128"/>
      </rPr>
      <t xml:space="preserve">空白
</t>
    </r>
    <r>
      <rPr>
        <sz val="9"/>
        <color theme="1"/>
        <rFont val="Hg丸ｺﾞｼｯｸm-pro"/>
        <family val="3"/>
        <charset val="128"/>
      </rPr>
      <t xml:space="preserve">調整用
</t>
    </r>
  </si>
  <si>
    <t>３．Ｗｅｂ登録上の注意</t>
  </si>
  <si>
    <t>○</t>
  </si>
  <si>
    <t>登録担当者を複数名体制にして下さい。継続申請の際は登録責任者の変更はできませんので、前年度または、チーム登録承認後のチーム情報変更申請で、登録責任者や代理を追加/変更登録してください。</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</si>
  <si>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</si>
  <si>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追加(新規)選手は，以前の登録の有無を検索して登録することになります。選手登録番号は［生涯一番号］です。２重に選手番号を取得すると登録に支障が出ています。</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</si>
  <si>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</si>
  <si>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１６年度より，シニア種の登録年度開始日が変更になっています。</t>
  </si>
  <si>
    <r>
      <rPr>
        <sz val="12"/>
        <color theme="1"/>
        <rFont val="Hg丸ｺﾞｼｯｸm-pro"/>
        <family val="3"/>
        <charset val="128"/>
      </rPr>
      <t>調整用</t>
    </r>
    <r>
      <rPr>
        <sz val="12"/>
        <color theme="1"/>
        <rFont val="Hg丸ｺﾞｼｯｸm-pro"/>
        <family val="3"/>
        <charset val="128"/>
      </rPr>
      <t>　</t>
    </r>
  </si>
  <si>
    <t>追加登録・選手抹消・チーム情報変更等の手続きにおいても，ＡＦＡへ申請依頼書を提出します。</t>
  </si>
  <si>
    <r>
      <rPr>
        <sz val="12"/>
        <color theme="1"/>
        <rFont val="Hg丸ｺﾞｼｯｸm-pro"/>
        <family val="3"/>
        <charset val="128"/>
      </rPr>
      <t>調整用</t>
    </r>
    <r>
      <rPr>
        <sz val="12"/>
        <color theme="1"/>
        <rFont val="Hg丸ｺﾞｼｯｸm-pro"/>
        <family val="3"/>
        <charset val="128"/>
      </rPr>
      <t>　</t>
    </r>
  </si>
  <si>
    <t>KICK OFF入力を行ったが，登録の必要がなくなった場合は，ＡＦＡへ申請依頼書を提出します。</t>
  </si>
  <si>
    <r>
      <rPr>
        <sz val="12"/>
        <color theme="1"/>
        <rFont val="Hg丸ｺﾞｼｯｸm-pro"/>
        <family val="3"/>
        <charset val="128"/>
      </rPr>
      <t>調整用</t>
    </r>
    <r>
      <rPr>
        <sz val="12"/>
        <color theme="1"/>
        <rFont val="Hg丸ｺﾞｼｯｸm-pro"/>
        <family val="3"/>
        <charset val="128"/>
      </rPr>
      <t>　</t>
    </r>
  </si>
  <si>
    <r>
      <rPr>
        <sz val="9"/>
        <color theme="1"/>
        <rFont val="Hg丸ｺﾞｼｯｸm-pro"/>
        <family val="3"/>
        <charset val="128"/>
      </rPr>
      <t>Web登録に関する質問は，JFA 登録サービスデスク（050-2018-1990）までお願いします。</t>
    </r>
    <r>
      <rPr>
        <sz val="10"/>
        <color theme="1"/>
        <rFont val="Hg丸ｺﾞｼｯｸm-pro"/>
        <family val="3"/>
        <charset val="128"/>
      </rPr>
      <t xml:space="preserve">
</t>
    </r>
    <r>
      <rPr>
        <sz val="9"/>
        <color theme="1"/>
        <rFont val="Hg丸ｺﾞｼｯｸm-pro"/>
        <family val="3"/>
        <charset val="128"/>
      </rPr>
      <t>お問い合わせフォーム一覧</t>
    </r>
    <r>
      <rPr>
        <sz val="10"/>
        <color theme="1"/>
        <rFont val="Hg丸ｺﾞｼｯｸm-pro"/>
        <family val="3"/>
        <charset val="128"/>
      </rPr>
      <t xml:space="preserve"> </t>
    </r>
    <r>
      <rPr>
        <sz val="10"/>
        <color theme="1"/>
        <rFont val="ＭＳ Ｐゴシック"/>
        <family val="3"/>
        <charset val="128"/>
      </rPr>
      <t>https://jfa.tayori.com/faq/6601f3254de95abfdde08b9e6cb
1f43df4027dbf/detail/66cc08864895d29bfbf63dc26d33d84b8fc78c25</t>
    </r>
  </si>
  <si>
    <r>
      <rPr>
        <sz val="12"/>
        <color theme="1"/>
        <rFont val="Hg丸ｺﾞｼｯｸm-pro"/>
        <family val="3"/>
        <charset val="128"/>
      </rPr>
      <t xml:space="preserve">調整用
</t>
    </r>
    <r>
      <rPr>
        <sz val="8"/>
        <color theme="1"/>
        <rFont val="Hg丸ｺﾞｼｯｸm-pro"/>
        <family val="3"/>
        <charset val="128"/>
      </rPr>
      <t xml:space="preserve">行
</t>
    </r>
  </si>
  <si>
    <t>４．第４種チームの指導者ライセンス義務化について</t>
  </si>
  <si>
    <t>第４種チームは，監督またはコーチのいずれかが指導者資格を有していることが義務付けられています。</t>
  </si>
  <si>
    <t>指導者登録している監督は，必ず「指導者登録番号」を入力してください。</t>
  </si>
  <si>
    <t>監督が指導者資格を持っていない場合は，資格を持っている方をコーチとして登録して下さい。
その際，コーチ欄（４種のみ）に必ず「指導者登録番号」を入力してください。</t>
  </si>
  <si>
    <t xml:space="preserve">空白
</t>
  </si>
  <si>
    <t>５．大会参加申し込みに関する注意事項</t>
  </si>
  <si>
    <t>大会参加申込書には，選手証に記載されている内容を正確に記入して下さい。</t>
  </si>
  <si>
    <t>調整用</t>
  </si>
  <si>
    <t>18年度から選手証・監督証・選手証は電子化されました。それに伴い、カードは送付されません。
電子登録証で対応することとなります。</t>
  </si>
  <si>
    <t>調整用
行</t>
  </si>
  <si>
    <t>６．サッカーチームの登録料</t>
  </si>
  <si>
    <t>種    別</t>
  </si>
  <si>
    <t>旭川地区サッカー協会</t>
  </si>
  <si>
    <t>北海道サッカー協会</t>
  </si>
  <si>
    <t>日本サッカー協会</t>
  </si>
  <si>
    <r>
      <rPr>
        <sz val="8"/>
        <color theme="1"/>
        <rFont val="MS PGothic"/>
        <family val="3"/>
        <charset val="128"/>
      </rPr>
      <t>高校年鑑</t>
    </r>
    <r>
      <rPr>
        <sz val="10"/>
        <color theme="1"/>
        <rFont val="ＭＳ Ｐゴシック"/>
        <family val="3"/>
        <charset val="128"/>
      </rPr>
      <t xml:space="preserve">
</t>
    </r>
    <r>
      <rPr>
        <sz val="6"/>
        <color theme="1"/>
        <rFont val="ＭＳ Ｐゴシック"/>
        <family val="3"/>
        <charset val="128"/>
      </rPr>
      <t>ﾃｸﾆｶﾙﾚﾎﾟｰﾄ
３種運営費</t>
    </r>
  </si>
  <si>
    <t>２種総体
固定地開催
徴収金</t>
  </si>
  <si>
    <t>団　体</t>
  </si>
  <si>
    <t>個人登録料</t>
  </si>
  <si>
    <t>機関誌</t>
  </si>
  <si>
    <t>監　督</t>
  </si>
  <si>
    <t>１種・社</t>
  </si>
  <si>
    <t>×人数</t>
  </si>
  <si>
    <t>１種・大</t>
  </si>
  <si>
    <t>２種・高</t>
  </si>
  <si>
    <t>３種・中</t>
  </si>
  <si>
    <t>４種・小</t>
  </si>
  <si>
    <t>女子一般</t>
  </si>
  <si>
    <t>女子大学</t>
  </si>
  <si>
    <t>女子高校</t>
  </si>
  <si>
    <t>女子中学</t>
  </si>
  <si>
    <t>シ ニ ア</t>
  </si>
  <si>
    <r>
      <rPr>
        <sz val="9"/>
        <color theme="1"/>
        <rFont val="Hg丸ｺﾞｼｯｸm-pro"/>
        <family val="3"/>
        <charset val="128"/>
      </rP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color theme="1"/>
        <rFont val="HG丸ｺﾞｼｯｸM-PRO"/>
        <family val="3"/>
        <charset val="128"/>
      </rPr>
      <t>個人登録料については、それぞれの該当区分にそった個人登録料</t>
    </r>
    <r>
      <rPr>
        <sz val="9"/>
        <color theme="1"/>
        <rFont val="Hg丸ｺﾞｼｯｸm-pro"/>
        <family val="3"/>
        <charset val="128"/>
      </rPr>
      <t>が必要になります。
　</t>
    </r>
    <r>
      <rPr>
        <sz val="9"/>
        <color rgb="FFFF0000"/>
        <rFont val="HG丸ｺﾞｼｯｸM-PRO"/>
        <family val="3"/>
        <charset val="128"/>
      </rPr>
      <t>２種は今年(2024年)から２種総体固定地開催徴収金が追加されていますので，個人登録料にプラスして徴収されます。</t>
    </r>
    <r>
      <rPr>
        <sz val="9"/>
        <color theme="1"/>
        <rFont val="Hg丸ｺﾞｼｯｸm-pro"/>
        <family val="3"/>
        <charset val="128"/>
      </rPr>
      <t xml:space="preserve">
</t>
    </r>
  </si>
  <si>
    <r>
      <rPr>
        <sz val="9"/>
        <color theme="1"/>
        <rFont val="Hg丸ｺﾞｼｯｸm-pro"/>
        <family val="3"/>
        <charset val="128"/>
      </rPr>
      <t xml:space="preserve">空白
調整用
</t>
    </r>
    <r>
      <rPr>
        <sz val="6"/>
        <color theme="1"/>
        <rFont val="Hg丸ｺﾞｼｯｸm-pro"/>
        <family val="3"/>
        <charset val="128"/>
      </rPr>
      <t xml:space="preserve">
</t>
    </r>
    <r>
      <rPr>
        <sz val="11"/>
        <color theme="1"/>
        <rFont val="Hg丸ｺﾞｼｯｸm-pro"/>
        <family val="3"/>
        <charset val="128"/>
      </rPr>
      <t xml:space="preserve">
</t>
    </r>
  </si>
  <si>
    <t>７．フットサルチームの送付金額</t>
  </si>
  <si>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</si>
  <si>
    <t>旭川地区</t>
  </si>
  <si>
    <t>ﾌｯﾄｻﾙ１種</t>
  </si>
  <si>
    <t>ﾌｯﾄｻﾙ２種</t>
  </si>
  <si>
    <t>ﾌｯﾄｻﾙ３種</t>
  </si>
  <si>
    <t>ﾌｯﾄｻﾙ４種</t>
  </si>
  <si>
    <t>８．その他の申請</t>
  </si>
  <si>
    <t>5月末までは，毎週火曜日。それ以降は，第2･第4火曜日に承認作業を行います。</t>
  </si>
  <si>
    <r>
      <rPr>
        <b/>
        <sz val="10"/>
        <color theme="1"/>
        <rFont val="Hg丸ｺﾞｼｯｸm-pro"/>
        <family val="3"/>
        <charset val="128"/>
      </rPr>
      <t>追加登録　　</t>
    </r>
    <r>
      <rPr>
        <sz val="10"/>
        <color theme="1"/>
        <rFont val="Hg丸ｺﾞｼｯｸm-pro"/>
        <family val="3"/>
        <charset val="128"/>
      </rPr>
      <t>　</t>
    </r>
  </si>
  <si>
    <t>5月1日より，受付開始(期日厳守)</t>
  </si>
  <si>
    <t>Web申請　→　ｻｯｶｰﾁｰﾑ用申請依頼書をAFAに送付　→　JFAの指示により振込</t>
  </si>
  <si>
    <r>
      <rPr>
        <b/>
        <sz val="10"/>
        <color theme="1"/>
        <rFont val="Hg丸ｺﾞｼｯｸm-pro"/>
        <family val="3"/>
        <charset val="128"/>
      </rPr>
      <t>サッカーチーム個人登録料</t>
    </r>
    <r>
      <rPr>
        <sz val="10"/>
        <color theme="1"/>
        <rFont val="Hg丸ｺﾞｼｯｸm-pro"/>
        <family val="3"/>
        <charset val="128"/>
      </rPr>
      <t>（旭川・北海道・日本協会の計）</t>
    </r>
  </si>
  <si>
    <t>Ｗｅｂ申請　→　ｻｯｶｰﾁｰﾑ用申請依頼書をAFAに送付　→　JFAの指示により振込</t>
  </si>
  <si>
    <t>○第１種（社会人・大学・専門学校）</t>
  </si>
  <si>
    <t>一人につき</t>
  </si>
  <si>
    <t>円</t>
  </si>
  <si>
    <t>○第２種（高校・ユース）</t>
  </si>
  <si>
    <t>○第３種（中学・ユース）</t>
  </si>
  <si>
    <t>○第４種（少年団）</t>
  </si>
  <si>
    <t>※2022年度より変更</t>
  </si>
  <si>
    <t>○女子（一般）</t>
  </si>
  <si>
    <t>○女子（大学）</t>
  </si>
  <si>
    <t>○女子（高校生）</t>
  </si>
  <si>
    <t>○女子（中学生）</t>
  </si>
  <si>
    <t>○シニア</t>
  </si>
  <si>
    <t>移籍申請</t>
  </si>
  <si>
    <r>
      <rPr>
        <b/>
        <sz val="10"/>
        <color theme="1"/>
        <rFont val="Hg丸ｺﾞｼｯｸm-pro"/>
        <family val="3"/>
        <charset val="128"/>
      </rPr>
      <t>個人登録料と同等額がかかります。</t>
    </r>
    <r>
      <rPr>
        <sz val="10"/>
        <color theme="1"/>
        <rFont val="Hg丸ｺﾞｼｯｸm-pro"/>
        <family val="3"/>
        <charset val="128"/>
      </rPr>
      <t>5月1日より，受付開始(期日厳守)</t>
    </r>
  </si>
  <si>
    <r>
      <rPr>
        <sz val="10"/>
        <color theme="1"/>
        <rFont val="Hg丸ｺﾞｼｯｸm-pro"/>
        <family val="3"/>
        <charset val="128"/>
      </rPr>
      <t>※『移籍登録申請』を利用すると，移籍元チームに抹消依頼通知が送信されます。
※年度内の移籍は，選手登録にその都度</t>
    </r>
    <r>
      <rPr>
        <u/>
        <sz val="10"/>
        <color theme="1"/>
        <rFont val="Hg丸ｺﾞｼｯｸm-pro"/>
        <family val="3"/>
        <charset val="128"/>
      </rPr>
      <t>個人登録料が発生します。</t>
    </r>
  </si>
  <si>
    <t xml:space="preserve">空白
</t>
  </si>
  <si>
    <t>ユニフォーム広告掲示申請料</t>
  </si>
  <si>
    <t>1カ所につき</t>
  </si>
  <si>
    <t>申請書(3-1または3-2)をAFAに提出 → 申請料をAFAに納付 → 申請依頼書をAFAに送付</t>
  </si>
  <si>
    <t>※サッカー・フットサルでは申請用紙が異なります。道協会での審査が毎月20日頃に行われます。</t>
  </si>
  <si>
    <t>抹消･チーム情報変更･申請取り消し(承認前)</t>
  </si>
  <si>
    <t>5月1日より,受付開始　　Web申請→申請依頼書をAFAに送付</t>
  </si>
  <si>
    <t>別紙１</t>
  </si>
  <si>
    <t>旭川地区サッカー協会種別登録担当者名（☆）及び登録金納入先（★）</t>
  </si>
  <si>
    <t>新規及び継続チーム登録用(４月４日まで)</t>
  </si>
  <si>
    <t>第１種（社会人）</t>
  </si>
  <si>
    <t>☆</t>
  </si>
  <si>
    <t>高　野　翔　也</t>
  </si>
  <si>
    <t>メール</t>
  </si>
  <si>
    <t>　(携帯)　090-6993-3572</t>
  </si>
  <si>
    <t>メールで高野宛に送付</t>
  </si>
  <si>
    <t>★</t>
  </si>
  <si>
    <t>旭川信用金庫  本店  普通  口座番号  0866251</t>
  </si>
  <si>
    <t>旭川社会人サッカー連盟　代表　下田郁哉</t>
  </si>
  <si>
    <t>第１種（大学・専門学校）</t>
  </si>
  <si>
    <t>旭川地区サッカー協会事務局</t>
  </si>
  <si>
    <t>地区協会事務局</t>
  </si>
  <si>
    <t>女子</t>
  </si>
  <si>
    <t>シニア</t>
  </si>
  <si>
    <t>　(Fax)　0166-51-0122</t>
  </si>
  <si>
    <t>メールで事務局 宛に送付</t>
  </si>
  <si>
    <t>旭川信用金庫　銀座支店　普通　口座番号　0459411</t>
  </si>
  <si>
    <t>旭川地区サッカー協会　登録口　代表　岸上 佳広 (きしがみ よしひろ)</t>
  </si>
  <si>
    <t>第２種（高  校）</t>
  </si>
  <si>
    <t>森　　信　博</t>
  </si>
  <si>
    <t>　(Mail)　kyokkokou@hokkaido-c.ed.jp</t>
  </si>
  <si>
    <t>　(携帯)　090-9750-3013</t>
  </si>
  <si>
    <t>メールで森宛に送付</t>
  </si>
  <si>
    <t>旭川信用金庫　緑が丘支店　普通　口座番号　0366290</t>
  </si>
  <si>
    <t>旭川地区サッカー協会 ２種委員会 代表 遠藤祥悦</t>
  </si>
  <si>
    <t>第３種(中学校・ユース)</t>
  </si>
  <si>
    <t>則　末　俊　介</t>
  </si>
  <si>
    <t>　(携帯)　090-5952-5998</t>
  </si>
  <si>
    <t>メールで則末宛に送付</t>
  </si>
  <si>
    <t>旭川信用金庫  東旭川支店  普通  口座番号  0261361</t>
  </si>
  <si>
    <t>旭川地区サッカー協会第３種事業委員会　則末俊介</t>
  </si>
  <si>
    <t>第４種（少年団）</t>
  </si>
  <si>
    <t>若　松　　潤</t>
  </si>
  <si>
    <t>　(携帯)　080-5597-9174　</t>
  </si>
  <si>
    <t>メールで若松宛に送付</t>
  </si>
  <si>
    <t>旭川信用金庫　東光支店　普通　口座番号　0549620</t>
  </si>
  <si>
    <t>旭川サッカー協会 4種登録口 代表 若松　潤</t>
  </si>
  <si>
    <t>注)　新規及び継続登録のときに、上記の連絡先を用います(４月４日まで)。</t>
  </si>
  <si>
    <t>　　　登録以外の手続きでは、すべての種別は、下記の送付先，口座をご利用下さい。</t>
  </si>
  <si>
    <t xml:space="preserve">(送付先) 〒070-0901 旭川市花咲町5丁目 旭川市リアルター夢りんご体育館内 </t>
  </si>
  <si>
    <t>(Mail)afa-office@wind.ocn.ne.jp</t>
  </si>
  <si>
    <t>5月1日以降の取扱先</t>
  </si>
  <si>
    <t>(Fax)0166-51-0122</t>
  </si>
  <si>
    <t>旭川信用金庫　銀座支店　普通</t>
  </si>
  <si>
    <r>
      <rPr>
        <sz val="12"/>
        <color theme="1"/>
        <rFont val="Hg丸ｺﾞｼｯｸm-pro"/>
        <family val="3"/>
        <charset val="128"/>
      </rPr>
      <t xml:space="preserve">旭川地区サッカー協会　登録口　代表　岸上 佳広 </t>
    </r>
    <r>
      <rPr>
        <sz val="10"/>
        <color theme="1"/>
        <rFont val="Hg丸ｺﾞｼｯｸm-pro"/>
        <family val="3"/>
        <charset val="128"/>
      </rPr>
      <t>(きしがみ よしひろ)</t>
    </r>
  </si>
  <si>
    <t>旭川地区サッカー協会　登録口　代表　岸上佳広</t>
  </si>
  <si>
    <t>フットサル</t>
  </si>
  <si>
    <t>旭川フットサル連盟事務局</t>
  </si>
  <si>
    <t>(Mail)a.futsal.com@gmail.com</t>
  </si>
  <si>
    <t>フットサルチーム用 申請依頼書の送付は，こちらになります。</t>
  </si>
  <si>
    <t>地区協会 サッカーチーム用 申請依頼書</t>
  </si>
  <si>
    <t>２０２４年</t>
  </si>
  <si>
    <t>月</t>
  </si>
  <si>
    <t>日</t>
  </si>
  <si>
    <t>チ　ー　ム　名</t>
  </si>
  <si>
    <t>事 務 担 当 者</t>
  </si>
  <si>
    <t>種　　別</t>
  </si>
  <si>
    <t>事 務 担 当 者
連　絡　先</t>
  </si>
  <si>
    <t>登　録　選　手</t>
  </si>
  <si>
    <t>計</t>
  </si>
  <si>
    <t>監督の指導者登録番号</t>
  </si>
  <si>
    <t>コーチの指導者登録番号</t>
  </si>
  <si>
    <t>※登録手続き及び事務連絡以外には使用しないことを徹底し､厳正なる管理のもとに保管いたします。</t>
  </si>
  <si>
    <r>
      <rPr>
        <sz val="14"/>
        <color theme="1"/>
        <rFont val="MS PGothic"/>
        <family val="3"/>
        <charset val="128"/>
      </rPr>
      <t>サッカーチーム登録料確認表　</t>
    </r>
    <r>
      <rPr>
        <sz val="11"/>
        <color theme="1"/>
        <rFont val="Hg丸ｺﾞｼｯｸm-pro"/>
        <family val="3"/>
        <charset val="128"/>
      </rPr>
      <t>※追加登録・移籍申請は、下記の個人登録費計を参照して下さい。</t>
    </r>
  </si>
  <si>
    <t>旭川</t>
  </si>
  <si>
    <t>団体登録費</t>
  </si>
  <si>
    <t>①（</t>
  </si>
  <si>
    <t>円）</t>
  </si>
  <si>
    <t>個人登録費</t>
  </si>
  <si>
    <t>（</t>
  </si>
  <si>
    <t>×</t>
  </si>
  <si>
    <t>名）</t>
  </si>
  <si>
    <t>＝</t>
  </si>
  <si>
    <t>②（</t>
  </si>
  <si>
    <t>北海道</t>
  </si>
  <si>
    <t>③（</t>
  </si>
  <si>
    <t>④（</t>
  </si>
  <si>
    <t>日　本</t>
  </si>
  <si>
    <t>⑤（</t>
  </si>
  <si>
    <t>⑥（</t>
  </si>
  <si>
    <t>ＪＦＡ購読料</t>
  </si>
  <si>
    <t>⑦（</t>
  </si>
  <si>
    <t>監督登録料</t>
  </si>
  <si>
    <t>⑧（</t>
  </si>
  <si>
    <t>その他➀</t>
  </si>
  <si>
    <t>★高校･高専(高校年鑑+ﾃｸﾆｶﾙﾚﾎﾟｰﾄ)　★３種事業委員会運営費</t>
  </si>
  <si>
    <t>⑨（</t>
  </si>
  <si>
    <t>高校サッカー年鑑代　</t>
  </si>
  <si>
    <t>その他②</t>
  </si>
  <si>
    <t>★２種（高校・高専・高校女子）総体固定地開催徴収金</t>
  </si>
  <si>
    <t>⑩（</t>
  </si>
  <si>
    <t>２種総体固定地開催徴収金</t>
  </si>
  <si>
    <t>⑪【</t>
  </si>
  <si>
    <t>円】</t>
  </si>
  <si>
    <t>Web申請日</t>
  </si>
  <si>
    <t>年</t>
  </si>
  <si>
    <t>申請内容</t>
  </si>
  <si>
    <t>（　）にチェック</t>
  </si>
  <si>
    <t>備　考</t>
  </si>
  <si>
    <t>チーム登録</t>
  </si>
  <si>
    <t>　</t>
  </si>
  <si>
    <t>内容</t>
  </si>
  <si>
    <t>　　</t>
  </si>
  <si>
    <t>選手登録</t>
  </si>
  <si>
    <t>人数</t>
  </si>
  <si>
    <t>(　　　　)</t>
  </si>
  <si>
    <t>移籍元</t>
  </si>
  <si>
    <t>　　　　　</t>
  </si>
  <si>
    <t>(人数　　人)</t>
  </si>
  <si>
    <t>抹消申請</t>
  </si>
  <si>
    <t>チーム・選手情報変更</t>
  </si>
  <si>
    <t>(　　　　　　　　　　　　　　　　　　)</t>
  </si>
  <si>
    <t>Web申請の取り消し(承認前)</t>
  </si>
  <si>
    <t>ユニフォーム
広告掲示申請</t>
  </si>
  <si>
    <t>申請ヵ所数</t>
  </si>
  <si>
    <t>申請料</t>
  </si>
  <si>
    <t>　　　　　　　　　　　　　　　　</t>
  </si>
  <si>
    <t>内容等下の欄に記入して下さい</t>
  </si>
  <si>
    <t>この登録料振込内訳は、</t>
  </si>
  <si>
    <t>宛に</t>
  </si>
  <si>
    <t>で送付します。</t>
  </si>
  <si>
    <r>
      <rPr>
        <sz val="8"/>
        <color theme="1"/>
        <rFont val="MS PGothic"/>
        <family val="3"/>
        <charset val="128"/>
      </rPr>
      <t>注)　この用紙は、</t>
    </r>
    <r>
      <rPr>
        <b/>
        <sz val="11"/>
        <color theme="1"/>
        <rFont val="ＭＳ Ｐゴシック"/>
        <family val="3"/>
        <charset val="128"/>
      </rPr>
      <t>４月４日(木)</t>
    </r>
    <r>
      <rPr>
        <sz val="8"/>
        <color theme="1"/>
        <rFont val="ＭＳ Ｐゴシック"/>
        <family val="3"/>
        <charset val="128"/>
      </rPr>
      <t>まで使用できます。５月１日以降の追加登録等については、用紙および送付先が変更になります。</t>
    </r>
  </si>
  <si>
    <r>
      <rPr>
        <sz val="10"/>
        <color theme="1"/>
        <rFont val="ＭＳ Ｐゴシック"/>
        <family val="3"/>
        <charset val="128"/>
      </rPr>
      <t>メモ</t>
    </r>
    <r>
      <rPr>
        <sz val="14"/>
        <color theme="1"/>
        <rFont val="ＭＳ Ｐゴシック"/>
        <family val="3"/>
        <charset val="128"/>
      </rPr>
      <t>　　</t>
    </r>
  </si>
  <si>
    <r>
      <t>メモ</t>
    </r>
    <r>
      <rPr>
        <sz val="14"/>
        <color theme="1"/>
        <rFont val="ＭＳ Ｐゴシック"/>
        <family val="3"/>
        <charset val="128"/>
      </rPr>
      <t>　　</t>
    </r>
  </si>
  <si>
    <t>フットサル大会
登録申請
※地区予選のない
全道大会のみ</t>
    <phoneticPr fontId="47"/>
  </si>
  <si>
    <t>道ﾌｯﾄｻﾙ連盟
登録申請
※年1回</t>
    <rPh sb="0" eb="1">
      <t>ドウ</t>
    </rPh>
    <rPh sb="6" eb="8">
      <t>レンメイ</t>
    </rPh>
    <rPh sb="15" eb="16">
      <t>ネン</t>
    </rPh>
    <rPh sb="17" eb="18">
      <t>カイ</t>
    </rPh>
    <phoneticPr fontId="47"/>
  </si>
  <si>
    <r>
      <t xml:space="preserve">その他
</t>
    </r>
    <r>
      <rPr>
        <sz val="10"/>
        <color theme="1"/>
        <rFont val="ＭＳ Ｐゴシック"/>
        <family val="3"/>
        <charset val="128"/>
      </rPr>
      <t>（指導者・審判登録等</t>
    </r>
    <r>
      <rPr>
        <sz val="11"/>
        <color theme="1"/>
        <rFont val="ＭＳ Ｐゴシック"/>
        <family val="3"/>
        <charset val="128"/>
      </rPr>
      <t xml:space="preserve">
</t>
    </r>
    <r>
      <rPr>
        <sz val="10"/>
        <color theme="1"/>
        <rFont val="ＭＳ Ｐゴシック"/>
        <family val="3"/>
        <charset val="128"/>
      </rPr>
      <t>申請が必要なもの)</t>
    </r>
    <phoneticPr fontId="47"/>
  </si>
  <si>
    <r>
      <t>メモ</t>
    </r>
    <r>
      <rPr>
        <sz val="14"/>
        <color theme="1"/>
        <rFont val="ＭＳ Ｐゴシック"/>
        <family val="3"/>
        <charset val="128"/>
      </rPr>
      <t>　　</t>
    </r>
    <phoneticPr fontId="47"/>
  </si>
  <si>
    <t>メモ　　　　注)　年間に参加する大会の種類によって登録料は変わります。　　　</t>
    <rPh sb="6" eb="7">
      <t>チュウ</t>
    </rPh>
    <rPh sb="9" eb="11">
      <t>ネンカン</t>
    </rPh>
    <rPh sb="12" eb="14">
      <t>サンカ</t>
    </rPh>
    <rPh sb="16" eb="18">
      <t>タイカイ</t>
    </rPh>
    <rPh sb="19" eb="21">
      <t>シュルイ</t>
    </rPh>
    <rPh sb="25" eb="28">
      <t>トウロクリョウ</t>
    </rPh>
    <rPh sb="29" eb="30">
      <t>カ</t>
    </rPh>
    <phoneticPr fontId="47"/>
  </si>
  <si>
    <t>　　会長代行　  中　村　博　司</t>
    <rPh sb="4" eb="6">
      <t>ダイコウ</t>
    </rPh>
    <rPh sb="9" eb="10">
      <t>ナカ</t>
    </rPh>
    <rPh sb="11" eb="12">
      <t>ムラ</t>
    </rPh>
    <rPh sb="13" eb="14">
      <t>ヒロシ</t>
    </rPh>
    <rPh sb="15" eb="16">
      <t>ツカサ</t>
    </rPh>
    <phoneticPr fontId="47"/>
  </si>
  <si>
    <t>　　　　　　　　　　　　　　　　　　　　　　　　　　　　　　　　　　　　　　旭川地区サッカー協会　</t>
    <phoneticPr fontId="47"/>
  </si>
  <si>
    <r>
      <t>　以下に該当する場合は監督登録料(2000円)が免除になります。
　　条件1：1月末日時点で有効な指導者ライセンスを保有　　　　
　　条件2：JFA IDと指導者登録番号の紐づけが完了
　　条件3：チーム登録申請時においても、資格失効していない
　　※第４種のチームの場合，コーチが有資格指導者として登録されても</t>
    </r>
    <r>
      <rPr>
        <u/>
        <sz val="12"/>
        <color theme="1"/>
        <rFont val="Hg丸ｺﾞｼｯｸm-pro"/>
        <family val="3"/>
        <charset val="128"/>
      </rPr>
      <t xml:space="preserve">監督が無資格の場
</t>
    </r>
    <r>
      <rPr>
        <sz val="12"/>
        <color theme="1"/>
        <rFont val="Hg丸ｺﾞｼｯｸm-pro"/>
        <family val="3"/>
        <charset val="128"/>
      </rPr>
      <t>　　　</t>
    </r>
    <r>
      <rPr>
        <u/>
        <sz val="12"/>
        <color theme="1"/>
        <rFont val="Hg丸ｺﾞｼｯｸm-pro"/>
        <family val="3"/>
        <charset val="128"/>
      </rPr>
      <t>合は監督登録料が必要</t>
    </r>
    <r>
      <rPr>
        <sz val="12"/>
        <color theme="1"/>
        <rFont val="Hg丸ｺﾞｼｯｸm-pro"/>
        <family val="3"/>
        <charset val="128"/>
      </rPr>
      <t>です。</t>
    </r>
    <phoneticPr fontId="47"/>
  </si>
  <si>
    <r>
      <t>　(Mail)　shoya1119@yahoo</t>
    </r>
    <r>
      <rPr>
        <b/>
        <sz val="12"/>
        <color theme="1"/>
        <rFont val="HG丸ｺﾞｼｯｸM-PRO"/>
        <family val="3"/>
        <charset val="128"/>
      </rPr>
      <t>.</t>
    </r>
    <r>
      <rPr>
        <sz val="12"/>
        <color theme="1"/>
        <rFont val="Hg丸ｺﾞｼｯｸm-pro"/>
        <family val="3"/>
        <charset val="128"/>
      </rPr>
      <t>co</t>
    </r>
    <r>
      <rPr>
        <b/>
        <sz val="12"/>
        <color theme="1"/>
        <rFont val="HG丸ｺﾞｼｯｸM-PRO"/>
        <family val="3"/>
        <charset val="128"/>
      </rPr>
      <t>.</t>
    </r>
    <r>
      <rPr>
        <sz val="12"/>
        <color theme="1"/>
        <rFont val="Hg丸ｺﾞｼｯｸm-pro"/>
        <family val="3"/>
        <charset val="128"/>
      </rPr>
      <t>jp</t>
    </r>
  </si>
  <si>
    <t>　(Mail)　afa-office@wind.ocn.ne.jp</t>
  </si>
  <si>
    <t>　(Mail)　asahikawau15.nori@gmail.com</t>
  </si>
  <si>
    <t>　(Mail)　dsfhc118@yahoo.co.jp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</si>
</sst>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 "/>
    <numFmt numFmtId="178" formatCode="#,##0_ "/>
    <numFmt numFmtId="179" formatCode="#\ &quot;名&quot;&quot;分&quot;"/>
    <numFmt numFmtId="180" formatCode="&quot;( &quot;\ \ @\ \ &quot; )&quot;"/>
    <numFmt numFmtId="181" formatCode="&quot;(&quot;\ \ @\ \ &quot;)&quot;"/>
    <numFmt numFmtId="182" formatCode="&quot;(人数&quot;\ \ #\ \ &quot;人)&quot;"/>
    <numFmt numFmtId="183" formatCode="&quot;(人数&quot;\ #&quot;人)&quot;"/>
    <numFmt numFmtId="184" formatCode="&quot;(&quot;\ \ #\ \ &quot;ヵ所)&quot;"/>
    <numFmt numFmtId="185" formatCode="&quot;(&quot;\ \ #\ &quot;ヵ所)&quot;"/>
    <numFmt numFmtId="186" formatCode="#,##0\ &quot;円&quot;"/>
    <numFmt numFmtId="187" formatCode="&quot;大会名( &quot;\ \ @\ \ &quot; )&quot;"/>
  </numFmts>
  <fonts count="55">
    <font>
      <sz val="11"/>
      <color rgb="FF000000"/>
      <name val="Calibri"/>
      <scheme val="minor"/>
    </font>
    <font>
      <sz val="11"/>
      <color theme="1"/>
      <name val="Hg丸ｺﾞｼｯｸm-pro"/>
      <family val="3"/>
      <charset val="128"/>
    </font>
    <font>
      <sz val="12"/>
      <color theme="1"/>
      <name val="Hg丸ｺﾞｼｯｸm-pro"/>
      <family val="3"/>
      <charset val="128"/>
    </font>
    <font>
      <sz val="11"/>
      <color theme="1"/>
      <name val="MS PGothic"/>
      <family val="3"/>
      <charset val="128"/>
    </font>
    <font>
      <b/>
      <sz val="16"/>
      <color theme="1"/>
      <name val="Hg丸ｺﾞｼｯｸm-pro"/>
      <family val="3"/>
      <charset val="128"/>
    </font>
    <font>
      <b/>
      <sz val="11"/>
      <color theme="1"/>
      <name val="MS PGothic"/>
      <family val="3"/>
      <charset val="128"/>
    </font>
    <font>
      <sz val="14"/>
      <color theme="1"/>
      <name val="Hg丸ｺﾞｼｯｸm-pro"/>
      <family val="3"/>
      <charset val="128"/>
    </font>
    <font>
      <sz val="14"/>
      <color theme="1"/>
      <name val="MS PGothic"/>
      <family val="3"/>
      <charset val="128"/>
    </font>
    <font>
      <sz val="11"/>
      <name val="Calibri"/>
      <family val="2"/>
    </font>
    <font>
      <sz val="11"/>
      <color rgb="FFFF0000"/>
      <name val="MS PGothic"/>
      <family val="3"/>
      <charset val="128"/>
    </font>
    <font>
      <sz val="10"/>
      <color theme="1"/>
      <name val="Hg丸ｺﾞｼｯｸm-pro"/>
      <family val="3"/>
      <charset val="128"/>
    </font>
    <font>
      <sz val="10"/>
      <color theme="1"/>
      <name val="MS PGothic"/>
      <family val="3"/>
      <charset val="128"/>
    </font>
    <font>
      <b/>
      <sz val="18"/>
      <color theme="1"/>
      <name val="Hg丸ｺﾞｼｯｸm-pro"/>
      <family val="3"/>
      <charset val="128"/>
    </font>
    <font>
      <b/>
      <u/>
      <sz val="11"/>
      <color theme="1"/>
      <name val="Hg丸ｺﾞｼｯｸm-pro"/>
      <family val="3"/>
      <charset val="128"/>
    </font>
    <font>
      <sz val="8"/>
      <color theme="1"/>
      <name val="Hg丸ｺﾞｼｯｸm-pro"/>
      <family val="3"/>
      <charset val="128"/>
    </font>
    <font>
      <sz val="9"/>
      <color theme="1"/>
      <name val="Hg丸ｺﾞｼｯｸm-pro"/>
      <family val="3"/>
      <charset val="128"/>
    </font>
    <font>
      <u/>
      <sz val="10"/>
      <color theme="1"/>
      <name val="Hg丸ｺﾞｼｯｸm-pro"/>
      <family val="3"/>
      <charset val="128"/>
    </font>
    <font>
      <sz val="8"/>
      <color theme="1"/>
      <name val="MS PGothic"/>
      <family val="3"/>
      <charset val="128"/>
    </font>
    <font>
      <sz val="8"/>
      <color rgb="FFFF0000"/>
      <name val="MS PGothic"/>
      <family val="3"/>
      <charset val="128"/>
    </font>
    <font>
      <sz val="10"/>
      <color rgb="FFFF0000"/>
      <name val="MS PGothic"/>
      <family val="3"/>
      <charset val="128"/>
    </font>
    <font>
      <sz val="9"/>
      <color theme="1"/>
      <name val="MS PGothic"/>
      <family val="3"/>
      <charset val="128"/>
    </font>
    <font>
      <b/>
      <u/>
      <sz val="10"/>
      <color theme="1"/>
      <name val="Hg丸ｺﾞｼｯｸm-pro"/>
      <family val="3"/>
      <charset val="128"/>
    </font>
    <font>
      <b/>
      <sz val="10"/>
      <color theme="1"/>
      <name val="Hg丸ｺﾞｼｯｸm-pro"/>
      <family val="3"/>
      <charset val="128"/>
    </font>
    <font>
      <sz val="6"/>
      <color theme="1"/>
      <name val="Hg丸ｺﾞｼｯｸm-pro"/>
      <family val="3"/>
      <charset val="128"/>
    </font>
    <font>
      <sz val="18"/>
      <color theme="1"/>
      <name val="MS PGothic"/>
      <family val="3"/>
      <charset val="128"/>
    </font>
    <font>
      <sz val="11"/>
      <color theme="1"/>
      <name val="Calibri"/>
      <family val="2"/>
      <scheme val="minor"/>
    </font>
    <font>
      <u/>
      <sz val="12"/>
      <color theme="1"/>
      <name val="Hg丸ｺﾞｼｯｸm-pro"/>
      <family val="3"/>
      <charset val="128"/>
    </font>
    <font>
      <sz val="12"/>
      <color rgb="FFFF0000"/>
      <name val="Hg丸ｺﾞｼｯｸm-pro"/>
      <family val="3"/>
      <charset val="128"/>
    </font>
    <font>
      <sz val="14"/>
      <color theme="1"/>
      <name val="Hgs創英角ﾎﾟｯﾌﾟ体"/>
      <family val="3"/>
      <charset val="128"/>
    </font>
    <font>
      <b/>
      <sz val="20"/>
      <color theme="1"/>
      <name val="Hg丸ｺﾞｼｯｸm-pro"/>
      <family val="3"/>
      <charset val="128"/>
    </font>
    <font>
      <sz val="26"/>
      <color theme="1"/>
      <name val="Hg丸ｺﾞｼｯｸm-pro"/>
      <family val="3"/>
      <charset val="128"/>
    </font>
    <font>
      <sz val="20"/>
      <color theme="1"/>
      <name val="Hg丸ｺﾞｼｯｸm-pro"/>
      <family val="3"/>
      <charset val="128"/>
    </font>
    <font>
      <b/>
      <sz val="11"/>
      <color theme="1"/>
      <name val="HG丸ｺﾞｼｯｸM-PRO"/>
      <family val="3"/>
      <charset val="128"/>
    </font>
    <font>
      <b/>
      <u/>
      <sz val="11"/>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theme="1"/>
      <name val="ＭＳ Ｐゴシック"/>
      <family val="3"/>
      <charset val="128"/>
    </font>
    <font>
      <sz val="10"/>
      <color theme="1"/>
      <name val="ＭＳ Ｐゴシック"/>
      <family val="3"/>
      <charset val="128"/>
    </font>
    <font>
      <b/>
      <u/>
      <sz val="12"/>
      <color theme="1"/>
      <name val="HG丸ｺﾞｼｯｸM-PRO"/>
      <family val="3"/>
      <charset val="128"/>
    </font>
    <font>
      <u/>
      <sz val="11"/>
      <color theme="1"/>
      <name val="HG丸ｺﾞｼｯｸM-PRO"/>
      <family val="3"/>
      <charset val="128"/>
    </font>
    <font>
      <b/>
      <sz val="12"/>
      <color theme="1"/>
      <name val="HG丸ｺﾞｼｯｸM-PRO"/>
      <family val="3"/>
      <charset val="128"/>
    </font>
    <font>
      <sz val="6"/>
      <color theme="1"/>
      <name val="ＭＳ Ｐゴシック"/>
      <family val="3"/>
      <charset val="128"/>
    </font>
    <font>
      <u/>
      <sz val="9"/>
      <color theme="1"/>
      <name val="HG丸ｺﾞｼｯｸM-PRO"/>
      <family val="3"/>
      <charset val="128"/>
    </font>
    <font>
      <sz val="9"/>
      <color rgb="FFFF0000"/>
      <name val="HG丸ｺﾞｼｯｸM-PRO"/>
      <family val="3"/>
      <charset val="128"/>
    </font>
    <font>
      <sz val="14"/>
      <color theme="1"/>
      <name val="ＭＳ Ｐゴシック"/>
      <family val="3"/>
      <charset val="128"/>
    </font>
    <font>
      <b/>
      <sz val="11"/>
      <color theme="1"/>
      <name val="ＭＳ Ｐゴシック"/>
      <family val="3"/>
      <charset val="128"/>
    </font>
    <font>
      <sz val="8"/>
      <color theme="1"/>
      <name val="ＭＳ Ｐゴシック"/>
      <family val="3"/>
      <charset val="128"/>
    </font>
    <font>
      <sz val="6"/>
      <name val="Calibri"/>
      <family val="3"/>
      <charset val="128"/>
      <scheme val="minor"/>
    </font>
    <font>
      <sz val="11"/>
      <name val="ＭＳ Ｐゴシック"/>
      <family val="3"/>
      <charset val="128"/>
    </font>
    <font>
      <sz val="9"/>
      <color theme="1"/>
      <name val="ＭＳ Ｐゴシック"/>
      <family val="3"/>
      <charset val="128"/>
    </font>
    <font>
      <sz val="10"/>
      <name val="ＭＳ Ｐゴシック"/>
      <family val="3"/>
      <charset val="128"/>
    </font>
    <font>
      <sz val="11"/>
      <color rgb="FF000000"/>
      <name val="Calibri"/>
      <family val="2"/>
      <scheme val="minor"/>
    </font>
    <font>
      <sz val="12"/>
      <name val="Hg丸ｺﾞｼｯｸm-pro"/>
      <family val="3"/>
      <charset val="128"/>
    </font>
    <font>
      <sz val="11"/>
      <color rgb="FF000000"/>
      <name val="HG丸ｺﾞｼｯｸM-PRO"/>
      <family val="3"/>
      <charset val="128"/>
    </font>
    <font>
      <sz val="18"/>
      <color theme="1"/>
      <name val="HG丸ｺﾞｼｯｸM-PRO"/>
      <family val="3"/>
      <charset val="128"/>
    </font>
  </fonts>
  <fills count="4">
    <fill>
      <patternFill patternType="none"/>
    </fill>
    <fill>
      <patternFill patternType="gray125"/>
    </fill>
    <fill>
      <patternFill patternType="solid">
        <fgColor rgb="FFFFCC00"/>
        <bgColor rgb="FFFFCC00"/>
      </patternFill>
    </fill>
    <fill>
      <patternFill patternType="solid">
        <fgColor rgb="FFFEF2E8"/>
        <bgColor rgb="FFFEF2E8"/>
      </patternFill>
    </fill>
  </fills>
  <borders count="18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diagonal/>
    </border>
    <border>
      <left/>
      <right style="double">
        <color rgb="FF000000"/>
      </right>
      <top style="double">
        <color rgb="FF000000"/>
      </top>
      <bottom/>
      <diagonal/>
    </border>
    <border>
      <left style="double">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tted">
        <color rgb="FF000000"/>
      </bottom>
      <diagonal/>
    </border>
    <border>
      <left style="thin">
        <color rgb="FF000000"/>
      </left>
      <right style="hair">
        <color rgb="FF000000"/>
      </right>
      <top style="thin">
        <color rgb="FF000000"/>
      </top>
      <bottom/>
      <diagonal/>
    </border>
    <border>
      <left style="hair">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hair">
        <color rgb="FF000000"/>
      </right>
      <top style="thin">
        <color rgb="FF000000"/>
      </top>
      <bottom style="dotted">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double">
        <color rgb="FF000000"/>
      </top>
      <bottom/>
      <diagonal/>
    </border>
    <border>
      <left/>
      <right style="hair">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right/>
      <top/>
      <bottom style="hair">
        <color rgb="FF000000"/>
      </bottom>
      <diagonal/>
    </border>
    <border>
      <left/>
      <right/>
      <top style="hair">
        <color rgb="FF000000"/>
      </top>
      <bottom style="hair">
        <color rgb="FF000000"/>
      </bottom>
      <diagonal/>
    </border>
    <border>
      <left/>
      <right/>
      <top style="dotted">
        <color rgb="FF000000"/>
      </top>
      <bottom/>
      <diagonal/>
    </border>
    <border>
      <left/>
      <right/>
      <top/>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hair">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thin">
        <color rgb="FF000000"/>
      </top>
      <bottom style="thin">
        <color rgb="FF000000"/>
      </bottom>
      <diagonal/>
    </border>
    <border>
      <left style="double">
        <color rgb="FF000000"/>
      </left>
      <right/>
      <top/>
      <bottom/>
      <diagonal/>
    </border>
    <border>
      <left style="double">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diagonal/>
    </border>
    <border>
      <left/>
      <right/>
      <top style="thin">
        <color rgb="FF000000"/>
      </top>
      <bottom/>
      <diagonal/>
    </border>
    <border>
      <left/>
      <right style="double">
        <color rgb="FF000000"/>
      </right>
      <top style="thin">
        <color rgb="FF000000"/>
      </top>
      <bottom/>
      <diagonal/>
    </border>
    <border>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bottom style="thin">
        <color rgb="FF000000"/>
      </bottom>
      <diagonal/>
    </border>
    <border>
      <left/>
      <right/>
      <top/>
      <bottom style="thin">
        <color rgb="FF000000"/>
      </bottom>
      <diagonal/>
    </border>
    <border>
      <left style="double">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hair">
        <color rgb="FF000000"/>
      </left>
      <right style="thin">
        <color rgb="FF000000"/>
      </right>
      <top/>
      <bottom style="thin">
        <color rgb="FF000000"/>
      </bottom>
      <diagonal/>
    </border>
    <border>
      <left/>
      <right/>
      <top style="hair">
        <color rgb="FF000000"/>
      </top>
      <bottom style="thin">
        <color rgb="FF000000"/>
      </bottom>
      <diagonal/>
    </border>
    <border>
      <left/>
      <right/>
      <top/>
      <bottom style="thin">
        <color rgb="FF000000"/>
      </bottom>
      <diagonal/>
    </border>
    <border>
      <left style="hair">
        <color rgb="FF000000"/>
      </left>
      <right/>
      <top/>
      <bottom style="thin">
        <color rgb="FF000000"/>
      </bottom>
      <diagonal/>
    </border>
    <border>
      <left/>
      <right style="double">
        <color rgb="FF000000"/>
      </right>
      <top/>
      <bottom style="thin">
        <color rgb="FF000000"/>
      </bottom>
      <diagonal/>
    </border>
    <border>
      <left/>
      <right/>
      <top style="thin">
        <color rgb="FF000000"/>
      </top>
      <bottom style="double">
        <color rgb="FF000000"/>
      </bottom>
      <diagonal/>
    </border>
    <border>
      <left/>
      <right/>
      <top/>
      <bottom style="medium">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double">
        <color rgb="FF000000"/>
      </top>
      <bottom style="hair">
        <color rgb="FF000000"/>
      </bottom>
      <diagonal/>
    </border>
    <border>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top style="double">
        <color rgb="FF000000"/>
      </top>
      <bottom style="hair">
        <color rgb="FF000000"/>
      </bottom>
      <diagonal/>
    </border>
    <border>
      <left/>
      <right style="double">
        <color rgb="FF000000"/>
      </right>
      <top style="double">
        <color rgb="FF000000"/>
      </top>
      <bottom style="hair">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style="thin">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style="hair">
        <color rgb="FF000000"/>
      </top>
      <bottom/>
      <diagonal/>
    </border>
    <border>
      <left/>
      <right/>
      <top style="hair">
        <color rgb="FF000000"/>
      </top>
      <bottom/>
      <diagonal/>
    </border>
    <border>
      <left/>
      <right style="double">
        <color rgb="FF000000"/>
      </right>
      <top style="hair">
        <color rgb="FF000000"/>
      </top>
      <bottom/>
      <diagonal/>
    </border>
    <border>
      <left style="medium">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double">
        <color rgb="FF000000"/>
      </left>
      <right style="thin">
        <color rgb="FF000000"/>
      </right>
      <top/>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style="medium">
        <color rgb="FF000000"/>
      </left>
      <right style="thin">
        <color rgb="FF000000"/>
      </right>
      <top/>
      <bottom/>
      <diagonal/>
    </border>
    <border>
      <left/>
      <right/>
      <top style="hair">
        <color rgb="FF000000"/>
      </top>
      <bottom style="thin">
        <color rgb="FF000000"/>
      </bottom>
      <diagonal/>
    </border>
    <border>
      <left style="thin">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double">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right/>
      <top style="double">
        <color rgb="FF000000"/>
      </top>
      <bottom/>
      <diagonal/>
    </border>
    <border>
      <left/>
      <right/>
      <top style="double">
        <color rgb="FF000000"/>
      </top>
      <bottom/>
      <diagonal/>
    </border>
    <border>
      <left style="double">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double">
        <color rgb="FF000000"/>
      </right>
      <top style="hair">
        <color rgb="FF000000"/>
      </top>
      <bottom/>
      <diagonal/>
    </border>
    <border>
      <left style="double">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double">
        <color rgb="FF000000"/>
      </right>
      <top/>
      <bottom style="hair">
        <color rgb="FF000000"/>
      </bottom>
      <diagonal/>
    </border>
    <border>
      <left style="double">
        <color rgb="FF000000"/>
      </left>
      <right/>
      <top/>
      <bottom style="double">
        <color rgb="FF000000"/>
      </bottom>
      <diagonal/>
    </border>
    <border>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style="double">
        <color rgb="FF000000"/>
      </right>
      <top/>
      <bottom style="double">
        <color rgb="FF000000"/>
      </bottom>
      <diagonal/>
    </border>
    <border>
      <left/>
      <right/>
      <top style="double">
        <color rgb="FF000000"/>
      </top>
      <bottom style="hair">
        <color rgb="FF000000"/>
      </bottom>
      <diagonal/>
    </border>
    <border>
      <left/>
      <right/>
      <top style="hair">
        <color rgb="FF000000"/>
      </top>
      <bottom/>
      <diagonal/>
    </border>
  </borders>
  <cellStyleXfs count="1">
    <xf numFmtId="0" fontId="0" fillId="0" borderId="0"/>
  </cellStyleXfs>
  <cellXfs count="423">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vertical="center" wrapText="1"/>
    </xf>
    <xf numFmtId="0" fontId="3" fillId="0" borderId="0" xfId="0" applyFont="1" applyAlignment="1">
      <alignment vertical="top"/>
    </xf>
    <xf numFmtId="49" fontId="2" fillId="0" borderId="0" xfId="0" applyNumberFormat="1" applyFont="1" applyAlignment="1">
      <alignment horizontal="center" vertical="top"/>
    </xf>
    <xf numFmtId="0" fontId="6" fillId="2" borderId="1" xfId="0" applyFont="1" applyFill="1" applyBorder="1" applyAlignment="1">
      <alignment vertical="center" wrapText="1"/>
    </xf>
    <xf numFmtId="0" fontId="3" fillId="0" borderId="2"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top" wrapText="1"/>
    </xf>
    <xf numFmtId="0" fontId="10" fillId="2"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14" fillId="2" borderId="1" xfId="0" applyFont="1" applyFill="1" applyBorder="1" applyAlignment="1">
      <alignment vertical="center" wrapText="1"/>
    </xf>
    <xf numFmtId="0" fontId="2" fillId="0" borderId="0" xfId="0" applyFont="1" applyAlignment="1">
      <alignment horizontal="center" vertical="top"/>
    </xf>
    <xf numFmtId="0" fontId="10" fillId="0" borderId="0" xfId="0" applyFont="1" applyAlignment="1">
      <alignment horizontal="left" vertical="top" wrapText="1"/>
    </xf>
    <xf numFmtId="0" fontId="11"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top"/>
    </xf>
    <xf numFmtId="0" fontId="11" fillId="0" borderId="0" xfId="0" applyFont="1" applyAlignment="1">
      <alignment vertical="center" wrapText="1"/>
    </xf>
    <xf numFmtId="0" fontId="15" fillId="2" borderId="1" xfId="0" applyFont="1" applyFill="1" applyBorder="1" applyAlignment="1">
      <alignment vertical="center" wrapTex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1" xfId="0" applyFont="1" applyBorder="1" applyAlignment="1">
      <alignment horizontal="center" vertical="center" shrinkToFit="1"/>
    </xf>
    <xf numFmtId="3" fontId="11" fillId="0" borderId="14" xfId="0" applyNumberFormat="1" applyFont="1" applyBorder="1" applyAlignment="1">
      <alignment vertical="center" shrinkToFit="1"/>
    </xf>
    <xf numFmtId="0" fontId="11" fillId="0" borderId="15" xfId="0" applyFont="1" applyBorder="1" applyAlignment="1">
      <alignment vertical="center" shrinkToFit="1"/>
    </xf>
    <xf numFmtId="0" fontId="11" fillId="0" borderId="5" xfId="0" applyFont="1" applyBorder="1" applyAlignment="1">
      <alignment vertical="center" shrinkToFit="1"/>
    </xf>
    <xf numFmtId="0" fontId="11" fillId="0" borderId="16" xfId="0" applyFont="1" applyBorder="1" applyAlignment="1">
      <alignment vertical="center" shrinkToFit="1"/>
    </xf>
    <xf numFmtId="3" fontId="11" fillId="0" borderId="17" xfId="0" applyNumberFormat="1" applyFont="1" applyBorder="1" applyAlignment="1">
      <alignment vertical="center" shrinkToFit="1"/>
    </xf>
    <xf numFmtId="3" fontId="11" fillId="0" borderId="18" xfId="0" applyNumberFormat="1" applyFont="1" applyBorder="1" applyAlignment="1">
      <alignment vertical="center" shrinkToFit="1"/>
    </xf>
    <xf numFmtId="176" fontId="11" fillId="0" borderId="4" xfId="0" applyNumberFormat="1" applyFont="1" applyBorder="1" applyAlignment="1">
      <alignment vertical="center" shrinkToFit="1"/>
    </xf>
    <xf numFmtId="0" fontId="11" fillId="0" borderId="3" xfId="0" applyFont="1" applyBorder="1" applyAlignment="1">
      <alignment vertical="center"/>
    </xf>
    <xf numFmtId="177" fontId="11" fillId="0" borderId="22" xfId="0" applyNumberFormat="1" applyFont="1" applyBorder="1" applyAlignment="1">
      <alignment vertical="center"/>
    </xf>
    <xf numFmtId="0" fontId="19" fillId="0" borderId="3" xfId="0" applyFont="1" applyBorder="1" applyAlignment="1">
      <alignment vertical="center" shrinkToFit="1"/>
    </xf>
    <xf numFmtId="177" fontId="19" fillId="0" borderId="22" xfId="0" applyNumberFormat="1" applyFont="1" applyBorder="1" applyAlignment="1">
      <alignment vertical="center" shrinkToFit="1"/>
    </xf>
    <xf numFmtId="0" fontId="11" fillId="0" borderId="23" xfId="0" applyFont="1" applyBorder="1" applyAlignment="1">
      <alignment horizontal="center" vertical="center" shrinkToFit="1"/>
    </xf>
    <xf numFmtId="3" fontId="11" fillId="0" borderId="24" xfId="0" applyNumberFormat="1" applyFont="1" applyBorder="1" applyAlignment="1">
      <alignment vertical="center" shrinkToFit="1"/>
    </xf>
    <xf numFmtId="0" fontId="11" fillId="0" borderId="25" xfId="0" applyFont="1" applyBorder="1" applyAlignment="1">
      <alignment vertical="center" shrinkToFit="1"/>
    </xf>
    <xf numFmtId="0" fontId="11" fillId="0" borderId="26" xfId="0" applyFont="1" applyBorder="1" applyAlignment="1">
      <alignment vertical="center" shrinkToFit="1"/>
    </xf>
    <xf numFmtId="0" fontId="11" fillId="0" borderId="27" xfId="0" applyFont="1" applyBorder="1" applyAlignment="1">
      <alignment vertical="center" shrinkToFit="1"/>
    </xf>
    <xf numFmtId="3" fontId="11" fillId="0" borderId="28" xfId="0" applyNumberFormat="1" applyFont="1" applyBorder="1" applyAlignment="1">
      <alignment vertical="center" shrinkToFit="1"/>
    </xf>
    <xf numFmtId="3" fontId="11" fillId="0" borderId="29" xfId="0" applyNumberFormat="1" applyFont="1" applyBorder="1" applyAlignment="1">
      <alignment vertical="center" shrinkToFit="1"/>
    </xf>
    <xf numFmtId="176" fontId="11" fillId="0" borderId="30" xfId="0" applyNumberFormat="1" applyFont="1" applyBorder="1" applyAlignment="1">
      <alignment vertical="center" shrinkToFit="1"/>
    </xf>
    <xf numFmtId="0" fontId="11" fillId="0" borderId="31" xfId="0" applyFont="1" applyBorder="1" applyAlignment="1">
      <alignment horizontal="center" vertical="center" shrinkToFit="1"/>
    </xf>
    <xf numFmtId="3" fontId="11" fillId="0" borderId="32" xfId="0" applyNumberFormat="1" applyFont="1" applyBorder="1" applyAlignment="1">
      <alignment vertical="center" shrinkToFit="1"/>
    </xf>
    <xf numFmtId="0" fontId="11" fillId="0" borderId="33" xfId="0" applyFont="1" applyBorder="1" applyAlignment="1">
      <alignment vertical="center" shrinkToFit="1"/>
    </xf>
    <xf numFmtId="0" fontId="11" fillId="0" borderId="34" xfId="0" applyFont="1" applyBorder="1" applyAlignment="1">
      <alignment vertical="center" shrinkToFit="1"/>
    </xf>
    <xf numFmtId="0" fontId="11" fillId="0" borderId="35" xfId="0" applyFont="1" applyBorder="1" applyAlignment="1">
      <alignment vertical="center" shrinkToFit="1"/>
    </xf>
    <xf numFmtId="3" fontId="11" fillId="0" borderId="36" xfId="0" applyNumberFormat="1" applyFont="1" applyBorder="1" applyAlignment="1">
      <alignment vertical="center" shrinkToFit="1"/>
    </xf>
    <xf numFmtId="3" fontId="11" fillId="0" borderId="37" xfId="0" applyNumberFormat="1" applyFont="1" applyBorder="1" applyAlignment="1">
      <alignment vertical="center" shrinkToFit="1"/>
    </xf>
    <xf numFmtId="176" fontId="11" fillId="0" borderId="38" xfId="0" applyNumberFormat="1" applyFont="1" applyBorder="1" applyAlignment="1">
      <alignment vertical="center" shrinkToFit="1"/>
    </xf>
    <xf numFmtId="0" fontId="11" fillId="0" borderId="39" xfId="0" applyFont="1" applyBorder="1" applyAlignment="1">
      <alignment vertical="center"/>
    </xf>
    <xf numFmtId="177" fontId="11" fillId="0" borderId="40" xfId="0" applyNumberFormat="1" applyFont="1" applyBorder="1" applyAlignment="1">
      <alignment vertical="center"/>
    </xf>
    <xf numFmtId="0" fontId="20" fillId="0" borderId="0" xfId="0" applyFont="1" applyAlignment="1">
      <alignment wrapTex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5" xfId="0" applyNumberFormat="1" applyFont="1" applyBorder="1" applyAlignment="1">
      <alignment horizontal="center" vertical="center" shrinkToFit="1"/>
    </xf>
    <xf numFmtId="178" fontId="3" fillId="0" borderId="44" xfId="0" applyNumberFormat="1" applyFont="1" applyBorder="1" applyAlignment="1">
      <alignment vertical="center" shrinkToFit="1"/>
    </xf>
    <xf numFmtId="3" fontId="11" fillId="0" borderId="33" xfId="0" applyNumberFormat="1" applyFont="1" applyBorder="1" applyAlignment="1">
      <alignment horizontal="center" vertical="center" shrinkToFit="1"/>
    </xf>
    <xf numFmtId="178" fontId="3" fillId="0" borderId="45" xfId="0" applyNumberFormat="1" applyFont="1" applyBorder="1" applyAlignment="1">
      <alignment vertical="center" shrinkToFit="1"/>
    </xf>
    <xf numFmtId="0" fontId="19" fillId="0" borderId="0" xfId="0" applyFont="1" applyAlignment="1">
      <alignment horizontal="center" vertical="center" shrinkToFit="1"/>
    </xf>
    <xf numFmtId="3" fontId="19" fillId="0" borderId="0" xfId="0" applyNumberFormat="1" applyFont="1" applyAlignment="1">
      <alignment vertical="center" shrinkToFit="1"/>
    </xf>
    <xf numFmtId="0" fontId="19" fillId="0" borderId="0" xfId="0" applyFont="1" applyAlignment="1">
      <alignment vertical="center" shrinkToFit="1"/>
    </xf>
    <xf numFmtId="0" fontId="2" fillId="0" borderId="0" xfId="0" applyFont="1" applyAlignment="1">
      <alignment vertical="top"/>
    </xf>
    <xf numFmtId="0" fontId="2" fillId="0" borderId="0" xfId="0" applyFont="1" applyAlignment="1">
      <alignment vertical="center" wrapText="1"/>
    </xf>
    <xf numFmtId="0" fontId="22" fillId="0" borderId="0" xfId="0" applyFont="1" applyAlignment="1">
      <alignment horizontal="left" vertical="top" wrapText="1"/>
    </xf>
    <xf numFmtId="0" fontId="2" fillId="0" borderId="0" xfId="0" applyFont="1" applyAlignment="1">
      <alignment vertical="top" wrapText="1"/>
    </xf>
    <xf numFmtId="0" fontId="23" fillId="2" borderId="1" xfId="0" applyFont="1" applyFill="1" applyBorder="1" applyAlignment="1">
      <alignment vertical="center" wrapText="1"/>
    </xf>
    <xf numFmtId="0" fontId="10" fillId="0" borderId="46" xfId="0" applyFont="1" applyBorder="1" applyAlignment="1">
      <alignment horizontal="left" vertical="center" shrinkToFit="1"/>
    </xf>
    <xf numFmtId="0" fontId="10" fillId="0" borderId="46" xfId="0" applyFont="1" applyBorder="1" applyAlignment="1">
      <alignment vertical="center" wrapText="1"/>
    </xf>
    <xf numFmtId="0" fontId="10" fillId="0" borderId="47" xfId="0" applyFont="1" applyBorder="1" applyAlignment="1">
      <alignment horizontal="left" vertical="center" shrinkToFit="1"/>
    </xf>
    <xf numFmtId="0" fontId="10" fillId="0" borderId="47" xfId="0" applyFont="1" applyBorder="1" applyAlignment="1">
      <alignment vertical="center" wrapText="1"/>
    </xf>
    <xf numFmtId="0" fontId="10" fillId="0" borderId="0" xfId="0" applyFont="1" applyAlignment="1">
      <alignment vertical="top" wrapText="1"/>
    </xf>
    <xf numFmtId="0" fontId="24" fillId="0" borderId="0" xfId="0" applyFont="1" applyAlignment="1">
      <alignment horizontal="center" vertical="center" shrinkToFit="1"/>
    </xf>
    <xf numFmtId="0" fontId="25" fillId="0" borderId="0" xfId="0" applyFont="1" applyAlignment="1">
      <alignment vertical="center"/>
    </xf>
    <xf numFmtId="0" fontId="26" fillId="0" borderId="0" xfId="0" applyFont="1" applyAlignment="1">
      <alignment horizontal="left" vertical="top" shrinkToFit="1"/>
    </xf>
    <xf numFmtId="0" fontId="27" fillId="0" borderId="0" xfId="0" applyFont="1" applyAlignment="1">
      <alignment vertical="top"/>
    </xf>
    <xf numFmtId="0" fontId="27" fillId="0" borderId="0" xfId="0" applyFont="1" applyAlignment="1">
      <alignment horizontal="left" vertical="top" shrinkToFit="1"/>
    </xf>
    <xf numFmtId="0" fontId="3" fillId="0" borderId="0" xfId="0" applyFont="1" applyAlignment="1">
      <alignment horizontal="center" shrinkToFit="1"/>
    </xf>
    <xf numFmtId="0" fontId="3" fillId="3" borderId="1" xfId="0" applyFont="1" applyFill="1" applyBorder="1" applyAlignment="1">
      <alignment vertical="center"/>
    </xf>
    <xf numFmtId="0" fontId="29" fillId="0" borderId="0" xfId="0" applyFont="1" applyAlignment="1">
      <alignment shrinkToFit="1"/>
    </xf>
    <xf numFmtId="0" fontId="1" fillId="3" borderId="1" xfId="0" applyFont="1" applyFill="1" applyBorder="1" applyAlignment="1">
      <alignment horizontal="center" vertical="center"/>
    </xf>
    <xf numFmtId="0" fontId="3" fillId="0" borderId="57" xfId="0" applyFont="1" applyBorder="1" applyAlignment="1">
      <alignment vertical="center"/>
    </xf>
    <xf numFmtId="49" fontId="3" fillId="0" borderId="86" xfId="0" applyNumberFormat="1" applyFont="1" applyBorder="1" applyAlignment="1">
      <alignment horizontal="center"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90" xfId="0" applyFont="1" applyBorder="1" applyAlignment="1">
      <alignment vertical="center" shrinkToFit="1"/>
    </xf>
    <xf numFmtId="0" fontId="3" fillId="0" borderId="92" xfId="0" applyFont="1" applyBorder="1" applyAlignment="1">
      <alignment vertical="center" shrinkToFit="1"/>
    </xf>
    <xf numFmtId="0" fontId="3" fillId="0" borderId="93" xfId="0" applyFont="1" applyBorder="1" applyAlignment="1">
      <alignment vertical="center" shrinkToFit="1"/>
    </xf>
    <xf numFmtId="0" fontId="3" fillId="0" borderId="0" xfId="0" applyFont="1" applyAlignment="1">
      <alignment horizontal="center" vertical="center"/>
    </xf>
    <xf numFmtId="0" fontId="1" fillId="3" borderId="97" xfId="0" applyFont="1" applyFill="1" applyBorder="1" applyAlignment="1">
      <alignment horizontal="center" vertical="center" shrinkToFit="1"/>
    </xf>
    <xf numFmtId="0" fontId="3" fillId="0" borderId="3" xfId="0" applyFont="1" applyBorder="1" applyAlignment="1">
      <alignment vertical="center" shrinkToFit="1"/>
    </xf>
    <xf numFmtId="3" fontId="3" fillId="0" borderId="102" xfId="0" applyNumberFormat="1"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3" fontId="3" fillId="0" borderId="105" xfId="0" applyNumberFormat="1" applyFont="1" applyBorder="1" applyAlignment="1">
      <alignment vertical="center"/>
    </xf>
    <xf numFmtId="0" fontId="1" fillId="3" borderId="107" xfId="0" applyFont="1" applyFill="1" applyBorder="1" applyAlignment="1">
      <alignment horizontal="center" vertical="center" shrinkToFit="1"/>
    </xf>
    <xf numFmtId="178" fontId="1" fillId="3" borderId="108" xfId="0" applyNumberFormat="1" applyFont="1" applyFill="1" applyBorder="1" applyAlignment="1">
      <alignment vertical="center" shrinkToFit="1"/>
    </xf>
    <xf numFmtId="0" fontId="1" fillId="3" borderId="108" xfId="0" applyFont="1" applyFill="1" applyBorder="1" applyAlignment="1">
      <alignment horizontal="center" vertical="center" shrinkToFit="1"/>
    </xf>
    <xf numFmtId="0" fontId="1" fillId="3" borderId="108" xfId="0" applyFont="1" applyFill="1" applyBorder="1" applyAlignment="1">
      <alignment vertical="center" shrinkToFit="1"/>
    </xf>
    <xf numFmtId="0" fontId="1" fillId="3" borderId="108" xfId="0" applyFont="1" applyFill="1" applyBorder="1" applyAlignment="1">
      <alignment horizontal="right" vertical="center" shrinkToFit="1"/>
    </xf>
    <xf numFmtId="0" fontId="1" fillId="3" borderId="109" xfId="0" applyFont="1" applyFill="1" applyBorder="1" applyAlignment="1">
      <alignment vertical="center" shrinkToFit="1"/>
    </xf>
    <xf numFmtId="0" fontId="3" fillId="0" borderId="102" xfId="0" applyFont="1" applyBorder="1" applyAlignment="1">
      <alignment vertical="center"/>
    </xf>
    <xf numFmtId="0" fontId="3" fillId="0" borderId="105" xfId="0" applyFont="1" applyBorder="1" applyAlignment="1">
      <alignment vertical="center"/>
    </xf>
    <xf numFmtId="0" fontId="1" fillId="3" borderId="117" xfId="0" applyFont="1" applyFill="1" applyBorder="1" applyAlignment="1">
      <alignment horizontal="center" vertical="center" shrinkToFit="1"/>
    </xf>
    <xf numFmtId="0" fontId="3" fillId="0" borderId="123" xfId="0" applyFont="1" applyBorder="1" applyAlignment="1">
      <alignment vertical="center" shrinkToFit="1"/>
    </xf>
    <xf numFmtId="3" fontId="3" fillId="0" borderId="124" xfId="0" applyNumberFormat="1" applyFont="1" applyBorder="1" applyAlignment="1">
      <alignment vertical="center"/>
    </xf>
    <xf numFmtId="0" fontId="3" fillId="0" borderId="125" xfId="0" applyFont="1" applyBorder="1" applyAlignment="1">
      <alignment vertical="center"/>
    </xf>
    <xf numFmtId="0" fontId="3" fillId="0" borderId="126" xfId="0" applyFont="1" applyBorder="1" applyAlignment="1">
      <alignment vertical="center"/>
    </xf>
    <xf numFmtId="0" fontId="1" fillId="3" borderId="129" xfId="0" applyFont="1" applyFill="1" applyBorder="1" applyAlignment="1">
      <alignment horizontal="center" vertical="center" shrinkToFit="1"/>
    </xf>
    <xf numFmtId="178" fontId="1" fillId="3" borderId="130" xfId="0" applyNumberFormat="1" applyFont="1" applyFill="1" applyBorder="1" applyAlignment="1">
      <alignment vertical="center" shrinkToFit="1"/>
    </xf>
    <xf numFmtId="0" fontId="1" fillId="3" borderId="130" xfId="0" applyFont="1" applyFill="1" applyBorder="1" applyAlignment="1">
      <alignment horizontal="center" vertical="center" shrinkToFit="1"/>
    </xf>
    <xf numFmtId="0" fontId="1" fillId="3" borderId="130" xfId="0" applyFont="1" applyFill="1" applyBorder="1" applyAlignment="1">
      <alignment vertical="center" shrinkToFit="1"/>
    </xf>
    <xf numFmtId="0" fontId="1" fillId="3" borderId="130" xfId="0" applyFont="1" applyFill="1" applyBorder="1" applyAlignment="1">
      <alignment horizontal="right" vertical="center" shrinkToFit="1"/>
    </xf>
    <xf numFmtId="0" fontId="1" fillId="3" borderId="131" xfId="0" applyFont="1" applyFill="1" applyBorder="1" applyAlignment="1">
      <alignment vertical="center" shrinkToFit="1"/>
    </xf>
    <xf numFmtId="0" fontId="1" fillId="3" borderId="136" xfId="0" applyFont="1" applyFill="1" applyBorder="1" applyAlignment="1">
      <alignment horizontal="center" vertical="center" shrinkToFit="1"/>
    </xf>
    <xf numFmtId="0" fontId="1" fillId="3" borderId="142" xfId="0" applyFont="1" applyFill="1" applyBorder="1" applyAlignment="1">
      <alignment horizontal="center" vertical="center" shrinkToFit="1"/>
    </xf>
    <xf numFmtId="176" fontId="3" fillId="0" borderId="101" xfId="0" applyNumberFormat="1"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176" fontId="3" fillId="0" borderId="105" xfId="0" applyNumberFormat="1" applyFont="1" applyBorder="1" applyAlignment="1">
      <alignment vertical="center"/>
    </xf>
    <xf numFmtId="0" fontId="1" fillId="3" borderId="150" xfId="0" applyFont="1" applyFill="1" applyBorder="1" applyAlignment="1">
      <alignment horizontal="center" vertical="center" shrinkToFit="1"/>
    </xf>
    <xf numFmtId="0" fontId="3" fillId="0" borderId="154" xfId="0" applyFont="1" applyBorder="1" applyAlignment="1">
      <alignment vertical="center"/>
    </xf>
    <xf numFmtId="0" fontId="1" fillId="3" borderId="158"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3" borderId="1" xfId="0" applyFont="1" applyFill="1" applyBorder="1" applyAlignment="1">
      <alignment vertical="top"/>
    </xf>
    <xf numFmtId="0" fontId="3" fillId="0" borderId="0" xfId="0" applyFont="1" applyAlignment="1">
      <alignment vertical="top" shrinkToFit="1"/>
    </xf>
    <xf numFmtId="0" fontId="3" fillId="3" borderId="1" xfId="0" applyFont="1" applyFill="1" applyBorder="1" applyAlignment="1">
      <alignment horizontal="right" vertical="top" shrinkToFit="1"/>
    </xf>
    <xf numFmtId="178"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xf>
    <xf numFmtId="179" fontId="3" fillId="3" borderId="1" xfId="0" applyNumberFormat="1" applyFont="1" applyFill="1" applyBorder="1" applyAlignment="1">
      <alignment horizontal="center" vertical="top"/>
    </xf>
    <xf numFmtId="0" fontId="3" fillId="3" borderId="185" xfId="0" applyFont="1" applyFill="1" applyBorder="1" applyAlignment="1">
      <alignment vertical="top"/>
    </xf>
    <xf numFmtId="0" fontId="3" fillId="3" borderId="108" xfId="0" applyFont="1" applyFill="1" applyBorder="1" applyAlignment="1">
      <alignment vertical="center"/>
    </xf>
    <xf numFmtId="0" fontId="3" fillId="3" borderId="108" xfId="0" applyFont="1" applyFill="1" applyBorder="1" applyAlignment="1">
      <alignment horizontal="center" vertical="center"/>
    </xf>
    <xf numFmtId="0" fontId="3" fillId="3" borderId="1" xfId="0" applyFont="1" applyFill="1" applyBorder="1"/>
    <xf numFmtId="0" fontId="17" fillId="3" borderId="1" xfId="0" applyFont="1" applyFill="1" applyBorder="1" applyAlignment="1">
      <alignment horizontal="right"/>
    </xf>
    <xf numFmtId="0" fontId="3" fillId="0" borderId="0" xfId="0" applyFont="1"/>
    <xf numFmtId="0" fontId="2" fillId="0" borderId="0" xfId="0" applyFont="1" applyAlignment="1">
      <alignment horizontal="left" vertical="top" shrinkToFit="1"/>
    </xf>
    <xf numFmtId="0" fontId="36" fillId="0" borderId="41" xfId="0" applyFont="1" applyBorder="1" applyAlignment="1">
      <alignment horizontal="left" vertical="center"/>
    </xf>
    <xf numFmtId="0" fontId="36" fillId="0" borderId="41" xfId="0" applyFont="1" applyBorder="1" applyAlignment="1">
      <alignment vertical="center"/>
    </xf>
    <xf numFmtId="0" fontId="36" fillId="0" borderId="12" xfId="0" applyFont="1" applyBorder="1" applyAlignment="1">
      <alignment vertical="center"/>
    </xf>
    <xf numFmtId="0" fontId="53" fillId="0" borderId="0" xfId="0" applyFont="1" applyAlignment="1">
      <alignment vertical="center"/>
    </xf>
    <xf numFmtId="0" fontId="6" fillId="0" borderId="0" xfId="0" applyFont="1" applyAlignment="1">
      <alignment horizontal="right" vertical="center"/>
    </xf>
    <xf numFmtId="0" fontId="35" fillId="0" borderId="0" xfId="0" applyFont="1" applyAlignment="1">
      <alignment vertical="center"/>
    </xf>
    <xf numFmtId="0" fontId="35" fillId="0" borderId="48" xfId="0" applyFont="1" applyBorder="1" applyAlignment="1">
      <alignment vertical="center"/>
    </xf>
    <xf numFmtId="0" fontId="1" fillId="0" borderId="48" xfId="0" applyFont="1" applyBorder="1" applyAlignment="1">
      <alignment vertical="center"/>
    </xf>
    <xf numFmtId="0" fontId="1" fillId="0" borderId="0" xfId="0" applyFont="1" applyAlignment="1">
      <alignment horizontal="center" shrinkToFit="1"/>
    </xf>
    <xf numFmtId="0" fontId="1" fillId="3" borderId="1" xfId="0" applyFont="1" applyFill="1" applyBorder="1" applyAlignment="1" applyProtection="1">
      <alignment horizontal="right" vertical="center"/>
      <protection locked="0"/>
    </xf>
    <xf numFmtId="0" fontId="6" fillId="3" borderId="62" xfId="0" applyFont="1" applyFill="1" applyBorder="1" applyAlignment="1" applyProtection="1">
      <alignment vertical="center" shrinkToFit="1"/>
      <protection locked="0"/>
    </xf>
    <xf numFmtId="0" fontId="6" fillId="3" borderId="69" xfId="0" applyFont="1" applyFill="1" applyBorder="1" applyAlignment="1" applyProtection="1">
      <alignment vertical="center" shrinkToFit="1"/>
      <protection locked="0"/>
    </xf>
    <xf numFmtId="0" fontId="6" fillId="3" borderId="77" xfId="0" applyFont="1" applyFill="1" applyBorder="1" applyAlignment="1" applyProtection="1">
      <alignment vertical="center" shrinkToFit="1"/>
      <protection locked="0"/>
    </xf>
    <xf numFmtId="0" fontId="6" fillId="3" borderId="80" xfId="0" applyFont="1" applyFill="1" applyBorder="1" applyAlignment="1" applyProtection="1">
      <alignment vertical="center" shrinkToFit="1"/>
      <protection locked="0"/>
    </xf>
    <xf numFmtId="0" fontId="2" fillId="0" borderId="0" xfId="0" applyFont="1" applyAlignment="1">
      <alignment horizontal="left" vertical="top" shrinkToFit="1"/>
    </xf>
    <xf numFmtId="0" fontId="53" fillId="0" borderId="0" xfId="0" applyFont="1" applyAlignment="1">
      <alignment vertical="center"/>
    </xf>
    <xf numFmtId="0" fontId="26" fillId="0" borderId="0" xfId="0" applyFont="1" applyAlignment="1">
      <alignment horizontal="left" vertical="top" shrinkToFit="1"/>
    </xf>
    <xf numFmtId="0" fontId="1" fillId="0" borderId="0" xfId="0" applyFont="1" applyAlignment="1">
      <alignment horizontal="left" vertical="center" shrinkToFit="1"/>
    </xf>
    <xf numFmtId="0" fontId="2" fillId="0" borderId="66" xfId="0" applyFont="1" applyBorder="1" applyAlignment="1">
      <alignment horizontal="left" vertical="center"/>
    </xf>
    <xf numFmtId="0" fontId="54" fillId="0" borderId="0" xfId="0" applyFont="1" applyAlignment="1">
      <alignment horizontal="center" vertical="center" shrinkToFit="1"/>
    </xf>
    <xf numFmtId="0" fontId="1" fillId="0" borderId="0" xfId="0" applyFont="1" applyAlignment="1">
      <alignment horizontal="left" shrinkToFit="1"/>
    </xf>
    <xf numFmtId="0" fontId="28" fillId="0" borderId="0" xfId="0" applyFont="1" applyAlignment="1">
      <alignment horizontal="center" vertical="center" shrinkToFit="1"/>
    </xf>
    <xf numFmtId="0" fontId="0" fillId="0" borderId="0" xfId="0" applyAlignment="1">
      <alignment vertical="center"/>
    </xf>
    <xf numFmtId="0" fontId="6" fillId="0" borderId="0" xfId="0" applyFont="1" applyAlignment="1">
      <alignment horizontal="left" vertical="top" shrinkToFit="1"/>
    </xf>
    <xf numFmtId="0" fontId="10" fillId="0" borderId="47" xfId="0" applyFont="1" applyBorder="1" applyAlignment="1">
      <alignment horizontal="left" vertical="center" wrapText="1"/>
    </xf>
    <xf numFmtId="0" fontId="8" fillId="0" borderId="47" xfId="0" applyFont="1" applyBorder="1" applyAlignment="1">
      <alignment vertical="center"/>
    </xf>
    <xf numFmtId="3" fontId="10" fillId="0" borderId="47" xfId="0" applyNumberFormat="1" applyFont="1" applyBorder="1" applyAlignment="1">
      <alignment horizontal="right" vertical="center" shrinkToFit="1"/>
    </xf>
    <xf numFmtId="0" fontId="22" fillId="0" borderId="0" xfId="0" applyFont="1" applyAlignment="1">
      <alignment horizontal="left" vertical="top" wrapText="1"/>
    </xf>
    <xf numFmtId="0" fontId="10" fillId="0" borderId="0" xfId="0" applyFont="1" applyAlignment="1">
      <alignment horizontal="left" vertical="top" wrapText="1"/>
    </xf>
    <xf numFmtId="3" fontId="10" fillId="0" borderId="0" xfId="0" applyNumberFormat="1" applyFont="1" applyAlignment="1">
      <alignment horizontal="right" vertical="top" shrinkToFit="1"/>
    </xf>
    <xf numFmtId="0" fontId="22" fillId="0" borderId="0" xfId="0" applyFont="1" applyAlignment="1">
      <alignment horizontal="left" vertical="top" shrinkToFit="1"/>
    </xf>
    <xf numFmtId="0" fontId="10" fillId="0" borderId="0" xfId="0" applyFont="1" applyAlignment="1">
      <alignment horizontal="left" vertical="top" shrinkToFit="1"/>
    </xf>
    <xf numFmtId="0" fontId="2" fillId="0" borderId="0" xfId="0" applyFont="1" applyAlignment="1">
      <alignment horizontal="right" vertic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46" xfId="0" applyFont="1" applyBorder="1" applyAlignment="1">
      <alignment horizontal="left" vertical="center" wrapText="1"/>
    </xf>
    <xf numFmtId="0" fontId="8" fillId="0" borderId="46" xfId="0" applyFont="1" applyBorder="1" applyAlignment="1">
      <alignment vertical="center"/>
    </xf>
    <xf numFmtId="3" fontId="10" fillId="0" borderId="46" xfId="0" applyNumberFormat="1" applyFont="1" applyBorder="1" applyAlignment="1">
      <alignment horizontal="right" vertical="center" shrinkToFit="1"/>
    </xf>
    <xf numFmtId="0" fontId="21" fillId="0" borderId="0" xfId="0" applyFont="1" applyAlignment="1">
      <alignment horizontal="left" vertical="top"/>
    </xf>
    <xf numFmtId="0" fontId="22" fillId="0" borderId="0" xfId="0" applyFont="1" applyAlignment="1">
      <alignment horizontal="left" vertical="center"/>
    </xf>
    <xf numFmtId="0" fontId="15" fillId="0" borderId="0" xfId="0" applyFont="1" applyAlignment="1">
      <alignment horizontal="left" vertical="top" wrapText="1"/>
    </xf>
    <xf numFmtId="0" fontId="2" fillId="0" borderId="0" xfId="0" applyFont="1" applyAlignment="1">
      <alignment horizontal="left" vertical="center"/>
    </xf>
    <xf numFmtId="0" fontId="11" fillId="0" borderId="8" xfId="0" applyFont="1" applyBorder="1" applyAlignment="1">
      <alignment horizontal="center" vertical="center" shrinkToFit="1"/>
    </xf>
    <xf numFmtId="0" fontId="8" fillId="0" borderId="9" xfId="0" applyFont="1" applyBorder="1" applyAlignment="1">
      <alignment vertical="center"/>
    </xf>
    <xf numFmtId="0" fontId="8" fillId="0" borderId="10" xfId="0" applyFont="1" applyBorder="1" applyAlignment="1">
      <alignment vertical="center"/>
    </xf>
    <xf numFmtId="0" fontId="17" fillId="0" borderId="11" xfId="0" applyFont="1" applyBorder="1" applyAlignment="1">
      <alignment horizontal="center" vertical="center" shrinkToFit="1"/>
    </xf>
    <xf numFmtId="0" fontId="8" fillId="0" borderId="19" xfId="0" applyFont="1" applyBorder="1" applyAlignment="1">
      <alignment vertical="center"/>
    </xf>
    <xf numFmtId="0" fontId="18" fillId="0" borderId="11" xfId="0" applyFont="1" applyBorder="1" applyAlignment="1">
      <alignment horizontal="center" vertical="center" wrapText="1"/>
    </xf>
    <xf numFmtId="0" fontId="8" fillId="0" borderId="12" xfId="0" applyFont="1" applyBorder="1" applyAlignment="1">
      <alignment vertical="center"/>
    </xf>
    <xf numFmtId="0" fontId="8" fillId="0" borderId="20" xfId="0" applyFont="1" applyBorder="1" applyAlignment="1">
      <alignment vertical="center"/>
    </xf>
    <xf numFmtId="0" fontId="11" fillId="0" borderId="15" xfId="0" applyFont="1" applyBorder="1" applyAlignment="1">
      <alignment horizontal="center" vertical="center" shrinkToFit="1"/>
    </xf>
    <xf numFmtId="0" fontId="8" fillId="0" borderId="5" xfId="0" applyFont="1" applyBorder="1" applyAlignment="1">
      <alignment vertical="center"/>
    </xf>
    <xf numFmtId="0" fontId="16" fillId="0" borderId="0" xfId="0" applyFont="1" applyAlignment="1">
      <alignment horizontal="left" vertical="top" wrapText="1"/>
    </xf>
    <xf numFmtId="0" fontId="11" fillId="0" borderId="7" xfId="0" applyFont="1" applyBorder="1" applyAlignment="1">
      <alignment horizontal="center" vertical="center" shrinkToFit="1"/>
    </xf>
    <xf numFmtId="0" fontId="8" fillId="0" borderId="13" xfId="0" applyFont="1" applyBorder="1" applyAlignment="1">
      <alignment vertical="center"/>
    </xf>
    <xf numFmtId="0" fontId="15" fillId="0" borderId="41" xfId="0" applyFont="1" applyBorder="1" applyAlignment="1">
      <alignment horizontal="left" vertical="top" wrapText="1"/>
    </xf>
    <xf numFmtId="0" fontId="8" fillId="0" borderId="41" xfId="0" applyFont="1" applyBorder="1" applyAlignment="1">
      <alignment vertical="center"/>
    </xf>
    <xf numFmtId="0" fontId="20" fillId="0" borderId="0" xfId="0" applyFont="1" applyAlignment="1">
      <alignment horizontal="left" wrapText="1"/>
    </xf>
    <xf numFmtId="0" fontId="8" fillId="0" borderId="42" xfId="0" applyFont="1" applyBorder="1" applyAlignment="1">
      <alignment vertical="center"/>
    </xf>
    <xf numFmtId="0" fontId="8" fillId="0" borderId="16" xfId="0" applyFont="1" applyBorder="1" applyAlignment="1">
      <alignment vertical="center"/>
    </xf>
    <xf numFmtId="0" fontId="1" fillId="0" borderId="66" xfId="0" applyFont="1" applyBorder="1" applyAlignment="1">
      <alignment horizontal="center" vertical="center"/>
    </xf>
    <xf numFmtId="0" fontId="1" fillId="0" borderId="0" xfId="0" applyFont="1" applyAlignment="1">
      <alignment horizontal="right" vertical="center"/>
    </xf>
    <xf numFmtId="31" fontId="1" fillId="0" borderId="0" xfId="0" applyNumberFormat="1" applyFont="1"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shrinkToFit="1"/>
    </xf>
    <xf numFmtId="0" fontId="1" fillId="0" borderId="0" xfId="0" applyFont="1" applyAlignment="1">
      <alignment horizontal="left" vertical="top" wrapText="1"/>
    </xf>
    <xf numFmtId="49" fontId="2" fillId="0" borderId="3" xfId="0" applyNumberFormat="1" applyFont="1" applyBorder="1" applyAlignment="1">
      <alignment horizontal="left" vertical="center" wrapText="1"/>
    </xf>
    <xf numFmtId="0" fontId="52" fillId="0" borderId="4" xfId="0" applyFont="1" applyBorder="1" applyAlignment="1">
      <alignment vertical="center"/>
    </xf>
    <xf numFmtId="0" fontId="52" fillId="0" borderId="5" xfId="0" applyFont="1" applyBorder="1" applyAlignment="1">
      <alignment vertical="center"/>
    </xf>
    <xf numFmtId="0" fontId="2" fillId="0" borderId="3" xfId="0" applyFont="1" applyBorder="1" applyAlignment="1">
      <alignment horizontal="left" vertical="center" wrapText="1"/>
    </xf>
    <xf numFmtId="0" fontId="8" fillId="0" borderId="4" xfId="0" applyFont="1" applyBorder="1" applyAlignment="1">
      <alignment vertical="center"/>
    </xf>
    <xf numFmtId="0" fontId="10" fillId="0" borderId="0" xfId="0" applyFont="1" applyAlignment="1">
      <alignment horizontal="right" vertical="center" wrapText="1"/>
    </xf>
    <xf numFmtId="0" fontId="13" fillId="0" borderId="0" xfId="0" applyFont="1" applyAlignment="1">
      <alignment horizontal="left" vertical="top"/>
    </xf>
    <xf numFmtId="0" fontId="12" fillId="0" borderId="0" xfId="0" applyFont="1" applyAlignment="1">
      <alignment horizontal="center" vertical="center"/>
    </xf>
    <xf numFmtId="49" fontId="10" fillId="0" borderId="56" xfId="0" applyNumberFormat="1" applyFont="1" applyBorder="1" applyAlignment="1">
      <alignment horizontal="left" vertical="top" wrapText="1"/>
    </xf>
    <xf numFmtId="0" fontId="2" fillId="0" borderId="0" xfId="0" applyFont="1" applyAlignment="1">
      <alignment horizontal="left" vertical="top" wrapText="1"/>
    </xf>
    <xf numFmtId="49" fontId="11" fillId="0" borderId="0" xfId="0" applyNumberFormat="1" applyFont="1" applyAlignment="1">
      <alignment horizontal="right" vertical="top" shrinkToFit="1"/>
    </xf>
    <xf numFmtId="0" fontId="2" fillId="0" borderId="0" xfId="0" applyFont="1" applyAlignment="1">
      <alignment horizontal="left" vertical="top"/>
    </xf>
    <xf numFmtId="0" fontId="36" fillId="0" borderId="168" xfId="0" applyFont="1" applyBorder="1" applyAlignment="1">
      <alignment horizontal="center" vertical="center"/>
    </xf>
    <xf numFmtId="0" fontId="48" fillId="0" borderId="47" xfId="0" applyFont="1" applyBorder="1" applyAlignment="1">
      <alignment vertical="center"/>
    </xf>
    <xf numFmtId="0" fontId="48" fillId="0" borderId="169" xfId="0" applyFont="1" applyBorder="1" applyAlignment="1">
      <alignment vertical="center"/>
    </xf>
    <xf numFmtId="180" fontId="36" fillId="0" borderId="47" xfId="0" applyNumberFormat="1" applyFont="1" applyBorder="1" applyAlignment="1" applyProtection="1">
      <alignment horizontal="center" vertical="center"/>
      <protection locked="0"/>
    </xf>
    <xf numFmtId="0" fontId="48" fillId="0" borderId="47" xfId="0" applyFont="1" applyBorder="1" applyAlignment="1" applyProtection="1">
      <alignment vertical="center"/>
      <protection locked="0"/>
    </xf>
    <xf numFmtId="0" fontId="48" fillId="0" borderId="169" xfId="0" applyFont="1" applyBorder="1" applyAlignment="1" applyProtection="1">
      <alignment vertical="center"/>
      <protection locked="0"/>
    </xf>
    <xf numFmtId="0" fontId="36" fillId="0" borderId="47" xfId="0" applyFont="1" applyBorder="1" applyAlignment="1" applyProtection="1">
      <alignment horizontal="right" vertical="center" shrinkToFit="1"/>
      <protection locked="0"/>
    </xf>
    <xf numFmtId="181" fontId="36" fillId="0" borderId="47" xfId="0" applyNumberFormat="1" applyFont="1" applyBorder="1" applyAlignment="1" applyProtection="1">
      <alignment horizontal="center" vertical="center" shrinkToFit="1"/>
      <protection locked="0"/>
    </xf>
    <xf numFmtId="0" fontId="48" fillId="0" borderId="133" xfId="0" applyFont="1" applyBorder="1" applyAlignment="1" applyProtection="1">
      <alignment vertical="center"/>
      <protection locked="0"/>
    </xf>
    <xf numFmtId="0" fontId="36" fillId="0" borderId="171" xfId="0" applyFont="1" applyBorder="1" applyAlignment="1">
      <alignment horizontal="center" vertical="center" wrapText="1" shrinkToFit="1"/>
    </xf>
    <xf numFmtId="0" fontId="48" fillId="0" borderId="186" xfId="0" applyFont="1" applyBorder="1" applyAlignment="1">
      <alignment vertical="center" wrapText="1"/>
    </xf>
    <xf numFmtId="0" fontId="48" fillId="0" borderId="173" xfId="0" applyFont="1" applyBorder="1" applyAlignment="1">
      <alignment vertical="center" wrapText="1"/>
    </xf>
    <xf numFmtId="0" fontId="48" fillId="0" borderId="176" xfId="0" applyFont="1" applyBorder="1" applyAlignment="1">
      <alignment vertical="center" wrapText="1"/>
    </xf>
    <xf numFmtId="0" fontId="48" fillId="0" borderId="46" xfId="0" applyFont="1" applyBorder="1" applyAlignment="1">
      <alignment vertical="center" wrapText="1"/>
    </xf>
    <xf numFmtId="0" fontId="48" fillId="0" borderId="177" xfId="0" applyFont="1" applyBorder="1" applyAlignment="1">
      <alignment vertical="center" wrapText="1"/>
    </xf>
    <xf numFmtId="180" fontId="44" fillId="0" borderId="172" xfId="0" applyNumberFormat="1" applyFont="1" applyBorder="1" applyAlignment="1" applyProtection="1">
      <alignment horizontal="center" vertical="center"/>
      <protection locked="0"/>
    </xf>
    <xf numFmtId="0" fontId="48" fillId="0" borderId="172" xfId="0" applyFont="1" applyBorder="1" applyAlignment="1" applyProtection="1">
      <alignment vertical="center"/>
      <protection locked="0"/>
    </xf>
    <xf numFmtId="0" fontId="48" fillId="0" borderId="173" xfId="0" applyFont="1" applyBorder="1" applyAlignment="1" applyProtection="1">
      <alignment vertical="center"/>
      <protection locked="0"/>
    </xf>
    <xf numFmtId="0" fontId="48" fillId="0" borderId="46" xfId="0" applyFont="1" applyBorder="1" applyAlignment="1" applyProtection="1">
      <alignment vertical="center"/>
      <protection locked="0"/>
    </xf>
    <xf numFmtId="0" fontId="48" fillId="0" borderId="177" xfId="0" applyFont="1" applyBorder="1" applyAlignment="1" applyProtection="1">
      <alignment vertical="center"/>
      <protection locked="0"/>
    </xf>
    <xf numFmtId="187" fontId="36" fillId="0" borderId="174" xfId="0" applyNumberFormat="1" applyFont="1" applyBorder="1" applyAlignment="1" applyProtection="1">
      <alignment horizontal="center" vertical="center" shrinkToFit="1"/>
      <protection locked="0"/>
    </xf>
    <xf numFmtId="0" fontId="48" fillId="0" borderId="172" xfId="0" applyFont="1" applyBorder="1" applyAlignment="1" applyProtection="1">
      <alignment horizontal="center" vertical="center"/>
      <protection locked="0"/>
    </xf>
    <xf numFmtId="0" fontId="48" fillId="0" borderId="175" xfId="0" applyFont="1" applyBorder="1" applyAlignment="1" applyProtection="1">
      <alignment horizontal="center" vertical="center"/>
      <protection locked="0"/>
    </xf>
    <xf numFmtId="49" fontId="49" fillId="0" borderId="178" xfId="0" applyNumberFormat="1" applyFont="1" applyBorder="1" applyAlignment="1" applyProtection="1">
      <alignment vertical="top" shrinkToFit="1"/>
      <protection locked="0"/>
    </xf>
    <xf numFmtId="0" fontId="48" fillId="0" borderId="179" xfId="0" applyFont="1" applyBorder="1" applyAlignment="1" applyProtection="1">
      <alignment vertical="center"/>
      <protection locked="0"/>
    </xf>
    <xf numFmtId="0" fontId="3" fillId="0" borderId="90" xfId="0" applyFont="1" applyBorder="1" applyAlignment="1">
      <alignment horizontal="center" vertical="center" textRotation="255"/>
    </xf>
    <xf numFmtId="0" fontId="8" fillId="0" borderId="134" xfId="0" applyFont="1" applyBorder="1" applyAlignment="1">
      <alignment vertical="center"/>
    </xf>
    <xf numFmtId="0" fontId="8" fillId="0" borderId="113" xfId="0" applyFont="1" applyBorder="1" applyAlignment="1">
      <alignment vertical="center"/>
    </xf>
    <xf numFmtId="178" fontId="1" fillId="3" borderId="143" xfId="0" applyNumberFormat="1" applyFont="1" applyFill="1" applyBorder="1" applyAlignment="1">
      <alignment horizontal="right" vertical="center" shrinkToFit="1"/>
    </xf>
    <xf numFmtId="0" fontId="8" fillId="0" borderId="144" xfId="0" applyFont="1" applyBorder="1" applyAlignment="1">
      <alignment vertical="center"/>
    </xf>
    <xf numFmtId="0" fontId="1" fillId="3" borderId="151" xfId="0" applyFont="1" applyFill="1" applyBorder="1" applyAlignment="1">
      <alignment horizontal="center" vertical="center" shrinkToFit="1"/>
    </xf>
    <xf numFmtId="0" fontId="8" fillId="0" borderId="40" xfId="0" applyFont="1" applyBorder="1" applyAlignment="1">
      <alignment vertical="center"/>
    </xf>
    <xf numFmtId="178" fontId="1" fillId="3" borderId="159" xfId="0" applyNumberFormat="1" applyFont="1" applyFill="1" applyBorder="1" applyAlignment="1">
      <alignment horizontal="right" vertical="center" shrinkToFit="1"/>
    </xf>
    <xf numFmtId="0" fontId="8" fillId="0" borderId="160" xfId="0" applyFont="1" applyBorder="1" applyAlignment="1">
      <alignment vertical="center"/>
    </xf>
    <xf numFmtId="0" fontId="1" fillId="3" borderId="159" xfId="0" applyFont="1" applyFill="1" applyBorder="1" applyAlignment="1">
      <alignment horizontal="center" vertical="center" shrinkToFit="1"/>
    </xf>
    <xf numFmtId="0" fontId="8" fillId="0" borderId="161" xfId="0" applyFont="1" applyBorder="1" applyAlignment="1">
      <alignment vertical="center"/>
    </xf>
    <xf numFmtId="178" fontId="3" fillId="3" borderId="162" xfId="0" applyNumberFormat="1" applyFont="1" applyFill="1" applyBorder="1" applyAlignment="1">
      <alignment horizontal="center" vertical="top"/>
    </xf>
    <xf numFmtId="0" fontId="8" fillId="0" borderId="164" xfId="0" applyFont="1" applyBorder="1" applyAlignment="1">
      <alignment vertical="center"/>
    </xf>
    <xf numFmtId="179" fontId="3" fillId="3" borderId="162" xfId="0" applyNumberFormat="1" applyFont="1" applyFill="1" applyBorder="1" applyAlignment="1">
      <alignment horizontal="center" vertical="top"/>
    </xf>
    <xf numFmtId="0" fontId="1" fillId="3" borderId="138" xfId="0" applyFont="1" applyFill="1" applyBorder="1" applyAlignment="1">
      <alignment horizontal="center" vertical="center" shrinkToFit="1"/>
    </xf>
    <xf numFmtId="0" fontId="8" fillId="0" borderId="139" xfId="0" applyFont="1" applyBorder="1" applyAlignment="1">
      <alignment vertical="center"/>
    </xf>
    <xf numFmtId="0" fontId="8" fillId="0" borderId="140" xfId="0" applyFont="1" applyBorder="1" applyAlignment="1">
      <alignment vertical="center"/>
    </xf>
    <xf numFmtId="0" fontId="10" fillId="3" borderId="141" xfId="0" applyFont="1" applyFill="1" applyBorder="1" applyAlignment="1">
      <alignment horizontal="center" vertical="center" shrinkToFit="1"/>
    </xf>
    <xf numFmtId="0" fontId="1" fillId="3" borderId="143" xfId="0" applyFont="1" applyFill="1" applyBorder="1" applyAlignment="1">
      <alignment horizontal="center" vertical="center" shrinkToFit="1"/>
    </xf>
    <xf numFmtId="0" fontId="8" fillId="0" borderId="145" xfId="0" applyFont="1" applyBorder="1" applyAlignment="1">
      <alignment vertical="center"/>
    </xf>
    <xf numFmtId="0" fontId="3" fillId="0" borderId="146" xfId="0" applyFont="1" applyBorder="1" applyAlignment="1">
      <alignment horizontal="center" vertical="center" shrinkToFit="1"/>
    </xf>
    <xf numFmtId="0" fontId="8" fillId="0" borderId="147" xfId="0" applyFont="1" applyBorder="1" applyAlignment="1">
      <alignment vertical="center"/>
    </xf>
    <xf numFmtId="0" fontId="1" fillId="3" borderId="31" xfId="0" applyFont="1" applyFill="1" applyBorder="1" applyAlignment="1">
      <alignment horizontal="center" vertical="center" shrinkToFit="1"/>
    </xf>
    <xf numFmtId="0" fontId="8" fillId="0" borderId="38" xfId="0" applyFont="1" applyBorder="1" applyAlignment="1">
      <alignment vertical="center"/>
    </xf>
    <xf numFmtId="0" fontId="8" fillId="0" borderId="34" xfId="0" applyFont="1" applyBorder="1" applyAlignment="1">
      <alignment vertical="center"/>
    </xf>
    <xf numFmtId="0" fontId="3" fillId="0" borderId="152" xfId="0" applyFont="1" applyBorder="1" applyAlignment="1">
      <alignment horizontal="center" vertical="center" shrinkToFit="1"/>
    </xf>
    <xf numFmtId="0" fontId="8" fillId="0" borderId="153" xfId="0" applyFont="1" applyBorder="1" applyAlignment="1">
      <alignment vertical="center"/>
    </xf>
    <xf numFmtId="0" fontId="10" fillId="3" borderId="39" xfId="0" applyFont="1" applyFill="1" applyBorder="1" applyAlignment="1">
      <alignment horizontal="center" vertical="center" shrinkToFit="1"/>
    </xf>
    <xf numFmtId="0" fontId="1" fillId="3" borderId="155" xfId="0" applyFont="1" applyFill="1" applyBorder="1" applyAlignment="1">
      <alignment horizontal="center" vertical="center" shrinkToFit="1"/>
    </xf>
    <xf numFmtId="0" fontId="8" fillId="0" borderId="156" xfId="0" applyFont="1" applyBorder="1" applyAlignment="1">
      <alignment vertical="center"/>
    </xf>
    <xf numFmtId="0" fontId="8" fillId="0" borderId="157" xfId="0" applyFont="1" applyBorder="1" applyAlignment="1">
      <alignment vertical="center"/>
    </xf>
    <xf numFmtId="0" fontId="36" fillId="0" borderId="171" xfId="0" applyFont="1" applyBorder="1" applyAlignment="1">
      <alignment horizontal="center" vertical="center" wrapText="1"/>
    </xf>
    <xf numFmtId="0" fontId="48" fillId="0" borderId="186" xfId="0" applyFont="1" applyBorder="1" applyAlignment="1">
      <alignment vertical="center"/>
    </xf>
    <xf numFmtId="0" fontId="48" fillId="0" borderId="173" xfId="0" applyFont="1" applyBorder="1" applyAlignment="1">
      <alignment vertical="center"/>
    </xf>
    <xf numFmtId="0" fontId="48" fillId="0" borderId="180" xfId="0" applyFont="1" applyBorder="1" applyAlignment="1">
      <alignment vertical="center"/>
    </xf>
    <xf numFmtId="0" fontId="48" fillId="0" borderId="181" xfId="0" applyFont="1" applyBorder="1" applyAlignment="1">
      <alignment vertical="center"/>
    </xf>
    <xf numFmtId="0" fontId="48" fillId="0" borderId="182" xfId="0" applyFont="1" applyBorder="1" applyAlignment="1">
      <alignment vertical="center"/>
    </xf>
    <xf numFmtId="0" fontId="48" fillId="0" borderId="181" xfId="0" applyFont="1" applyBorder="1" applyAlignment="1" applyProtection="1">
      <alignment vertical="center"/>
      <protection locked="0"/>
    </xf>
    <xf numFmtId="0" fontId="48" fillId="0" borderId="182" xfId="0" applyFont="1" applyBorder="1" applyAlignment="1" applyProtection="1">
      <alignment vertical="center"/>
      <protection locked="0"/>
    </xf>
    <xf numFmtId="0" fontId="3" fillId="3" borderId="110" xfId="0" applyFont="1" applyFill="1" applyBorder="1" applyAlignment="1">
      <alignment horizontal="center" vertical="center"/>
    </xf>
    <xf numFmtId="0" fontId="8" fillId="0" borderId="186" xfId="0" applyFont="1" applyBorder="1" applyAlignment="1">
      <alignment vertical="center"/>
    </xf>
    <xf numFmtId="0" fontId="8" fillId="0" borderId="111" xfId="0" applyFont="1" applyBorder="1" applyAlignment="1">
      <alignment vertical="center"/>
    </xf>
    <xf numFmtId="0" fontId="3" fillId="3" borderId="110" xfId="0" applyFont="1" applyFill="1" applyBorder="1" applyAlignment="1">
      <alignment horizontal="center" vertical="center" shrinkToFit="1"/>
    </xf>
    <xf numFmtId="0" fontId="36" fillId="0" borderId="168" xfId="0" applyFont="1" applyBorder="1" applyAlignment="1">
      <alignment horizontal="center" vertical="center" shrinkToFit="1"/>
    </xf>
    <xf numFmtId="0" fontId="48" fillId="0" borderId="132" xfId="0" applyFont="1" applyBorder="1" applyAlignment="1">
      <alignment vertical="center" shrinkToFit="1"/>
    </xf>
    <xf numFmtId="0" fontId="48" fillId="0" borderId="169" xfId="0" applyFont="1" applyBorder="1" applyAlignment="1">
      <alignment vertical="center" shrinkToFit="1"/>
    </xf>
    <xf numFmtId="0" fontId="36" fillId="0" borderId="170" xfId="0" applyFont="1" applyBorder="1" applyAlignment="1" applyProtection="1">
      <alignment horizontal="center" vertical="top"/>
      <protection locked="0"/>
    </xf>
    <xf numFmtId="184" fontId="36" fillId="0" borderId="174" xfId="0" applyNumberFormat="1" applyFont="1" applyBorder="1" applyAlignment="1" applyProtection="1">
      <alignment horizontal="center" vertical="center" shrinkToFit="1"/>
      <protection locked="0"/>
    </xf>
    <xf numFmtId="49" fontId="37" fillId="0" borderId="183" xfId="0" applyNumberFormat="1" applyFont="1" applyBorder="1" applyAlignment="1" applyProtection="1">
      <alignment vertical="top" shrinkToFit="1"/>
      <protection locked="0"/>
    </xf>
    <xf numFmtId="0" fontId="48" fillId="0" borderId="184" xfId="0" applyFont="1" applyBorder="1" applyAlignment="1" applyProtection="1">
      <alignment vertical="center"/>
      <protection locked="0"/>
    </xf>
    <xf numFmtId="185" fontId="36" fillId="0" borderId="172" xfId="0" applyNumberFormat="1" applyFont="1" applyBorder="1" applyAlignment="1" applyProtection="1">
      <alignment horizontal="center" vertical="center" shrinkToFit="1"/>
      <protection locked="0"/>
    </xf>
    <xf numFmtId="0" fontId="36" fillId="0" borderId="172" xfId="0" applyFont="1" applyBorder="1" applyAlignment="1" applyProtection="1">
      <alignment horizontal="right" vertical="center"/>
      <protection locked="0"/>
    </xf>
    <xf numFmtId="186" fontId="44" fillId="0" borderId="172" xfId="0" applyNumberFormat="1" applyFont="1" applyBorder="1" applyAlignment="1" applyProtection="1">
      <alignment horizontal="center" vertical="center" shrinkToFit="1"/>
      <protection locked="0"/>
    </xf>
    <xf numFmtId="0" fontId="48" fillId="0" borderId="175" xfId="0" applyFont="1" applyBorder="1" applyAlignment="1" applyProtection="1">
      <alignment vertical="center"/>
      <protection locked="0"/>
    </xf>
    <xf numFmtId="49" fontId="44" fillId="0" borderId="178" xfId="0" applyNumberFormat="1" applyFont="1" applyBorder="1" applyAlignment="1" applyProtection="1">
      <alignment vertical="top" shrinkToFit="1"/>
      <protection locked="0"/>
    </xf>
    <xf numFmtId="0" fontId="37" fillId="0" borderId="174" xfId="0" applyFont="1" applyBorder="1" applyAlignment="1" applyProtection="1">
      <alignment horizontal="left" vertical="center" shrinkToFit="1"/>
      <protection locked="0"/>
    </xf>
    <xf numFmtId="0" fontId="50" fillId="0" borderId="172" xfId="0" applyFont="1" applyBorder="1" applyAlignment="1" applyProtection="1">
      <alignment vertical="center"/>
      <protection locked="0"/>
    </xf>
    <xf numFmtId="0" fontId="50" fillId="0" borderId="175" xfId="0" applyFont="1" applyBorder="1" applyAlignment="1" applyProtection="1">
      <alignment vertical="center"/>
      <protection locked="0"/>
    </xf>
    <xf numFmtId="0" fontId="36" fillId="0" borderId="47" xfId="0" applyFont="1" applyBorder="1" applyAlignment="1" applyProtection="1">
      <alignment horizontal="right" vertical="center"/>
      <protection locked="0"/>
    </xf>
    <xf numFmtId="182" fontId="36" fillId="0" borderId="47" xfId="0" applyNumberFormat="1" applyFont="1" applyBorder="1" applyAlignment="1" applyProtection="1">
      <alignment horizontal="center" vertical="center" shrinkToFit="1"/>
      <protection locked="0"/>
    </xf>
    <xf numFmtId="0" fontId="36" fillId="0" borderId="170" xfId="0" applyFont="1" applyBorder="1" applyAlignment="1" applyProtection="1">
      <alignment horizontal="center" vertical="center"/>
      <protection locked="0"/>
    </xf>
    <xf numFmtId="0" fontId="36" fillId="0" borderId="47" xfId="0" applyFont="1" applyBorder="1" applyAlignment="1" applyProtection="1">
      <alignment horizontal="center" vertical="center" shrinkToFit="1"/>
      <protection locked="0"/>
    </xf>
    <xf numFmtId="0" fontId="2" fillId="3" borderId="75" xfId="0" applyFont="1" applyFill="1" applyBorder="1" applyAlignment="1">
      <alignment horizontal="center" vertical="center" shrinkToFit="1"/>
    </xf>
    <xf numFmtId="0" fontId="8" fillId="0" borderId="106" xfId="0" applyFont="1" applyBorder="1" applyAlignment="1">
      <alignment vertical="center"/>
    </xf>
    <xf numFmtId="0" fontId="1" fillId="3" borderId="75" xfId="0" applyFont="1" applyFill="1" applyBorder="1" applyAlignment="1">
      <alignment horizontal="center" vertical="center" shrinkToFit="1"/>
    </xf>
    <xf numFmtId="0" fontId="8" fillId="0" borderId="135" xfId="0" applyFont="1" applyBorder="1" applyAlignment="1">
      <alignment vertical="center"/>
    </xf>
    <xf numFmtId="178" fontId="1" fillId="3" borderId="81" xfId="0" applyNumberFormat="1" applyFont="1" applyFill="1" applyBorder="1" applyAlignment="1">
      <alignment horizontal="right" vertical="center" shrinkToFit="1"/>
    </xf>
    <xf numFmtId="0" fontId="8" fillId="0" borderId="76" xfId="0" applyFont="1" applyBorder="1" applyAlignment="1">
      <alignment vertical="center"/>
    </xf>
    <xf numFmtId="0" fontId="1" fillId="3" borderId="81" xfId="0" applyFont="1" applyFill="1" applyBorder="1" applyAlignment="1">
      <alignment horizontal="center" vertical="center" shrinkToFit="1"/>
    </xf>
    <xf numFmtId="0" fontId="8" fillId="0" borderId="137" xfId="0" applyFont="1" applyBorder="1" applyAlignment="1">
      <alignment vertical="center"/>
    </xf>
    <xf numFmtId="180" fontId="36" fillId="0" borderId="47" xfId="0" applyNumberFormat="1" applyFont="1" applyBorder="1" applyAlignment="1" applyProtection="1">
      <alignment horizontal="left" vertical="center" shrinkToFit="1"/>
      <protection locked="0"/>
    </xf>
    <xf numFmtId="183" fontId="36" fillId="0" borderId="47" xfId="0" applyNumberFormat="1" applyFont="1" applyBorder="1" applyAlignment="1" applyProtection="1">
      <alignment horizontal="center" vertical="center" shrinkToFit="1"/>
      <protection locked="0"/>
    </xf>
    <xf numFmtId="0" fontId="1" fillId="3" borderId="114" xfId="0" applyFont="1" applyFill="1" applyBorder="1" applyAlignment="1">
      <alignment horizontal="center" vertical="center" textRotation="255" shrinkToFit="1"/>
    </xf>
    <xf numFmtId="0" fontId="8" fillId="0" borderId="127" xfId="0" applyFont="1" applyBorder="1" applyAlignment="1">
      <alignment vertical="center"/>
    </xf>
    <xf numFmtId="0" fontId="1" fillId="3" borderId="60" xfId="0" applyFont="1" applyFill="1" applyBorder="1" applyAlignment="1">
      <alignment horizontal="center" vertical="center" shrinkToFit="1"/>
    </xf>
    <xf numFmtId="0" fontId="8" fillId="0" borderId="116" xfId="0" applyFont="1" applyBorder="1" applyAlignment="1">
      <alignment vertical="center"/>
    </xf>
    <xf numFmtId="0" fontId="8" fillId="0" borderId="115" xfId="0" applyFont="1" applyBorder="1" applyAlignment="1">
      <alignment vertical="center"/>
    </xf>
    <xf numFmtId="0" fontId="36" fillId="0" borderId="96" xfId="0" applyFont="1" applyBorder="1" applyAlignment="1" applyProtection="1">
      <alignment horizontal="center" vertical="center"/>
      <protection locked="0"/>
    </xf>
    <xf numFmtId="0" fontId="48" fillId="0" borderId="96" xfId="0" applyFont="1" applyBorder="1" applyAlignment="1" applyProtection="1">
      <alignment vertical="center"/>
      <protection locked="0"/>
    </xf>
    <xf numFmtId="0" fontId="36" fillId="0" borderId="165" xfId="0" applyFont="1" applyBorder="1" applyAlignment="1">
      <alignment horizontal="center" vertical="center" shrinkToFit="1"/>
    </xf>
    <xf numFmtId="0" fontId="48" fillId="0" borderId="41" xfId="0" applyFont="1" applyBorder="1" applyAlignment="1">
      <alignment vertical="center"/>
    </xf>
    <xf numFmtId="0" fontId="48" fillId="0" borderId="166" xfId="0" applyFont="1" applyBorder="1" applyAlignment="1">
      <alignment vertical="center"/>
    </xf>
    <xf numFmtId="0" fontId="36" fillId="0" borderId="167" xfId="0" applyFont="1" applyBorder="1" applyAlignment="1">
      <alignment horizontal="right" vertical="center"/>
    </xf>
    <xf numFmtId="0" fontId="48" fillId="0" borderId="96" xfId="0" applyFont="1" applyBorder="1" applyAlignment="1">
      <alignment vertical="center"/>
    </xf>
    <xf numFmtId="0" fontId="36" fillId="0" borderId="47" xfId="0" applyFont="1" applyBorder="1" applyAlignment="1">
      <alignment horizontal="center" vertical="center" shrinkToFit="1"/>
    </xf>
    <xf numFmtId="0" fontId="36" fillId="0" borderId="170" xfId="0" applyFont="1" applyBorder="1" applyAlignment="1">
      <alignment horizontal="center" vertical="center"/>
    </xf>
    <xf numFmtId="0" fontId="48" fillId="0" borderId="133" xfId="0" applyFont="1" applyBorder="1" applyAlignment="1">
      <alignment vertical="center"/>
    </xf>
    <xf numFmtId="178" fontId="1" fillId="3" borderId="118" xfId="0" applyNumberFormat="1" applyFont="1" applyFill="1" applyBorder="1" applyAlignment="1">
      <alignment horizontal="right" vertical="center" shrinkToFit="1"/>
    </xf>
    <xf numFmtId="0" fontId="8" fillId="0" borderId="61" xfId="0" applyFont="1" applyBorder="1" applyAlignment="1">
      <alignment vertical="center"/>
    </xf>
    <xf numFmtId="0" fontId="1" fillId="3" borderId="118" xfId="0" applyFont="1" applyFill="1" applyBorder="1" applyAlignment="1">
      <alignment horizontal="center" vertical="center" shrinkToFit="1"/>
    </xf>
    <xf numFmtId="0" fontId="8" fillId="0" borderId="119" xfId="0" applyFont="1" applyBorder="1" applyAlignment="1">
      <alignment vertical="center"/>
    </xf>
    <xf numFmtId="0" fontId="2" fillId="3" borderId="60"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8" fillId="0" borderId="128" xfId="0" applyFont="1" applyBorder="1" applyAlignment="1">
      <alignment vertical="center"/>
    </xf>
    <xf numFmtId="178" fontId="1" fillId="3" borderId="132" xfId="0" applyNumberFormat="1" applyFont="1" applyFill="1" applyBorder="1" applyAlignment="1">
      <alignment horizontal="right" vertical="center" shrinkToFit="1"/>
    </xf>
    <xf numFmtId="0" fontId="8" fillId="0" borderId="68" xfId="0" applyFont="1" applyBorder="1" applyAlignment="1">
      <alignment vertical="center"/>
    </xf>
    <xf numFmtId="0" fontId="1" fillId="3" borderId="132" xfId="0" applyFont="1" applyFill="1" applyBorder="1" applyAlignment="1">
      <alignment horizontal="center" vertical="center" shrinkToFit="1"/>
    </xf>
    <xf numFmtId="0" fontId="8" fillId="0" borderId="133" xfId="0" applyFont="1" applyBorder="1" applyAlignment="1">
      <alignment vertical="center"/>
    </xf>
    <xf numFmtId="0" fontId="1" fillId="3" borderId="67" xfId="0" applyFont="1" applyFill="1" applyBorder="1" applyAlignment="1">
      <alignment horizontal="center" vertical="center" shrinkToFit="1"/>
    </xf>
    <xf numFmtId="0" fontId="3" fillId="3" borderId="162" xfId="0" applyFont="1" applyFill="1" applyBorder="1" applyAlignment="1">
      <alignment horizontal="center" vertical="top"/>
    </xf>
    <xf numFmtId="0" fontId="3" fillId="3" borderId="162" xfId="0" applyFont="1" applyFill="1" applyBorder="1" applyAlignment="1">
      <alignment horizontal="right" vertical="top" shrinkToFit="1"/>
    </xf>
    <xf numFmtId="0" fontId="8" fillId="0" borderId="163" xfId="0" applyFont="1" applyBorder="1" applyAlignment="1">
      <alignment vertical="center"/>
    </xf>
    <xf numFmtId="0" fontId="6" fillId="3" borderId="31" xfId="0" applyFont="1" applyFill="1" applyBorder="1" applyAlignment="1">
      <alignment horizontal="center" vertical="center" shrinkToFit="1"/>
    </xf>
    <xf numFmtId="0" fontId="8" fillId="0" borderId="85" xfId="0" applyFont="1" applyBorder="1" applyAlignment="1">
      <alignment vertical="center"/>
    </xf>
    <xf numFmtId="0" fontId="1" fillId="3" borderId="7" xfId="0" applyFont="1" applyFill="1" applyBorder="1" applyAlignment="1">
      <alignment horizontal="center" vertical="center" textRotation="255" shrinkToFit="1"/>
    </xf>
    <xf numFmtId="0" fontId="2" fillId="3" borderId="94" xfId="0" applyFont="1" applyFill="1" applyBorder="1" applyAlignment="1">
      <alignment horizontal="center" vertical="center" shrinkToFit="1"/>
    </xf>
    <xf numFmtId="0" fontId="8" fillId="0" borderId="95" xfId="0" applyFont="1" applyBorder="1" applyAlignment="1">
      <alignment vertical="center"/>
    </xf>
    <xf numFmtId="0" fontId="8" fillId="0" borderId="120" xfId="0" applyFont="1" applyBorder="1" applyAlignment="1">
      <alignment vertical="center"/>
    </xf>
    <xf numFmtId="0" fontId="2" fillId="3" borderId="121" xfId="0" applyFont="1" applyFill="1" applyBorder="1" applyAlignment="1">
      <alignment horizontal="center" vertical="center" shrinkToFit="1"/>
    </xf>
    <xf numFmtId="0" fontId="8" fillId="0" borderId="122" xfId="0" applyFont="1" applyBorder="1" applyAlignment="1">
      <alignment vertical="center"/>
    </xf>
    <xf numFmtId="0" fontId="6" fillId="3" borderId="21" xfId="0" applyFont="1" applyFill="1" applyBorder="1" applyAlignment="1">
      <alignment horizontal="center" vertical="center"/>
    </xf>
    <xf numFmtId="0" fontId="8" fillId="0" borderId="56" xfId="0" applyFont="1" applyBorder="1" applyAlignment="1">
      <alignment vertical="center"/>
    </xf>
    <xf numFmtId="0" fontId="2" fillId="3" borderId="21" xfId="0" applyFont="1" applyFill="1" applyBorder="1" applyAlignment="1">
      <alignment horizontal="center" vertical="center" wrapText="1"/>
    </xf>
    <xf numFmtId="0" fontId="10" fillId="3" borderId="49" xfId="0" applyFont="1" applyFill="1" applyBorder="1" applyAlignment="1">
      <alignment horizontal="right" vertical="center" shrinkToFit="1"/>
    </xf>
    <xf numFmtId="0" fontId="8" fillId="0" borderId="50" xfId="0" applyFont="1" applyBorder="1" applyAlignment="1">
      <alignment vertical="center"/>
    </xf>
    <xf numFmtId="0" fontId="8" fillId="0" borderId="51" xfId="0" applyFont="1" applyBorder="1" applyAlignment="1">
      <alignment vertical="center"/>
    </xf>
    <xf numFmtId="0" fontId="7" fillId="3" borderId="87" xfId="0" applyFont="1" applyFill="1" applyBorder="1" applyAlignment="1">
      <alignment horizontal="left" vertical="center" shrinkToFit="1"/>
    </xf>
    <xf numFmtId="0" fontId="8" fillId="0" borderId="88" xfId="0" applyFont="1" applyBorder="1" applyAlignment="1">
      <alignment vertical="center"/>
    </xf>
    <xf numFmtId="0" fontId="8" fillId="0" borderId="89" xfId="0" applyFont="1" applyBorder="1" applyAlignment="1">
      <alignment vertical="center"/>
    </xf>
    <xf numFmtId="178" fontId="1" fillId="3" borderId="98" xfId="0" applyNumberFormat="1" applyFont="1" applyFill="1" applyBorder="1" applyAlignment="1">
      <alignment horizontal="right" vertical="center" shrinkToFit="1"/>
    </xf>
    <xf numFmtId="0" fontId="8" fillId="0" borderId="99" xfId="0" applyFont="1" applyBorder="1" applyAlignment="1">
      <alignment vertical="center"/>
    </xf>
    <xf numFmtId="0" fontId="1" fillId="3" borderId="98" xfId="0" applyFont="1" applyFill="1" applyBorder="1" applyAlignment="1">
      <alignment horizontal="center" vertical="center" shrinkToFit="1"/>
    </xf>
    <xf numFmtId="0" fontId="8" fillId="0" borderId="100" xfId="0" applyFont="1" applyBorder="1" applyAlignment="1">
      <alignment vertical="center"/>
    </xf>
    <xf numFmtId="178" fontId="1" fillId="3" borderId="110" xfId="0" applyNumberFormat="1" applyFont="1" applyFill="1" applyBorder="1" applyAlignment="1">
      <alignment horizontal="right" vertical="center" shrinkToFit="1"/>
    </xf>
    <xf numFmtId="0" fontId="1" fillId="3" borderId="110" xfId="0" applyFont="1" applyFill="1" applyBorder="1" applyAlignment="1">
      <alignment horizontal="center" vertical="center" shrinkToFit="1"/>
    </xf>
    <xf numFmtId="0" fontId="8" fillId="0" borderId="112" xfId="0" applyFont="1" applyBorder="1" applyAlignment="1">
      <alignment vertical="center"/>
    </xf>
    <xf numFmtId="0" fontId="1" fillId="3" borderId="94" xfId="0" applyFont="1" applyFill="1" applyBorder="1" applyAlignment="1">
      <alignment horizontal="center" vertical="center" shrinkToFit="1"/>
    </xf>
    <xf numFmtId="0" fontId="8" fillId="0" borderId="96" xfId="0" applyFont="1" applyBorder="1" applyAlignment="1">
      <alignment vertical="center"/>
    </xf>
    <xf numFmtId="0" fontId="6" fillId="3" borderId="39" xfId="0" applyFont="1" applyFill="1" applyBorder="1" applyAlignment="1">
      <alignment horizontal="center" vertical="center" shrinkToFit="1"/>
    </xf>
    <xf numFmtId="0" fontId="3" fillId="0" borderId="101" xfId="0" applyFont="1" applyBorder="1" applyAlignment="1">
      <alignment horizontal="center" vertical="center" textRotation="255" shrinkToFit="1"/>
    </xf>
    <xf numFmtId="0" fontId="2" fillId="3" borderId="78" xfId="0" applyFont="1" applyFill="1" applyBorder="1" applyAlignment="1">
      <alignment horizontal="center" vertical="center" shrinkToFit="1"/>
    </xf>
    <xf numFmtId="0" fontId="8" fillId="0" borderId="79" xfId="0" applyFont="1" applyBorder="1" applyAlignment="1">
      <alignment vertical="center"/>
    </xf>
    <xf numFmtId="49" fontId="6" fillId="3" borderId="33" xfId="0" applyNumberFormat="1" applyFont="1" applyFill="1" applyBorder="1" applyAlignment="1" applyProtection="1">
      <alignment horizontal="left" vertical="center" shrinkToFit="1"/>
      <protection locked="0"/>
    </xf>
    <xf numFmtId="0" fontId="8" fillId="0" borderId="38"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6" fillId="3" borderId="30" xfId="0" applyFont="1" applyFill="1" applyBorder="1" applyAlignment="1">
      <alignment horizontal="center" vertical="center" shrinkToFit="1"/>
    </xf>
    <xf numFmtId="0" fontId="8" fillId="0" borderId="63" xfId="0" applyFont="1" applyBorder="1" applyAlignment="1">
      <alignment vertical="center"/>
    </xf>
    <xf numFmtId="0" fontId="8" fillId="0" borderId="70" xfId="0" applyFont="1" applyBorder="1" applyAlignment="1">
      <alignment vertical="center"/>
    </xf>
    <xf numFmtId="0" fontId="2" fillId="3" borderId="82" xfId="0" applyFont="1" applyFill="1" applyBorder="1" applyAlignment="1">
      <alignment horizontal="center" vertical="center" shrinkToFit="1"/>
    </xf>
    <xf numFmtId="49" fontId="6" fillId="3" borderId="33" xfId="0" applyNumberFormat="1" applyFont="1" applyFill="1" applyBorder="1" applyAlignment="1" applyProtection="1">
      <alignment horizontal="left" vertical="center"/>
      <protection locked="0"/>
    </xf>
    <xf numFmtId="0" fontId="8" fillId="0" borderId="40" xfId="0" applyFont="1" applyBorder="1" applyAlignment="1" applyProtection="1">
      <alignment vertical="center"/>
      <protection locked="0"/>
    </xf>
    <xf numFmtId="49" fontId="3" fillId="0" borderId="0" xfId="0" applyNumberFormat="1" applyFont="1" applyAlignment="1">
      <alignment horizontal="center" vertical="center" wrapText="1"/>
    </xf>
    <xf numFmtId="0" fontId="6" fillId="3" borderId="64" xfId="0" applyFont="1" applyFill="1" applyBorder="1" applyAlignment="1">
      <alignment horizontal="center" vertical="center" shrinkToFit="1"/>
    </xf>
    <xf numFmtId="0" fontId="8" fillId="0" borderId="65" xfId="0" applyFont="1" applyBorder="1" applyAlignment="1">
      <alignment vertical="center" shrinkToFit="1"/>
    </xf>
    <xf numFmtId="0" fontId="8" fillId="0" borderId="71" xfId="0" applyFont="1" applyBorder="1" applyAlignment="1">
      <alignment vertical="center" shrinkToFit="1"/>
    </xf>
    <xf numFmtId="0" fontId="8" fillId="0" borderId="20" xfId="0" applyFont="1" applyBorder="1" applyAlignment="1">
      <alignment vertical="center" shrinkToFit="1"/>
    </xf>
    <xf numFmtId="0" fontId="2" fillId="3" borderId="81" xfId="0" applyFont="1" applyFill="1" applyBorder="1" applyAlignment="1">
      <alignment horizontal="center" vertical="center" shrinkToFit="1"/>
    </xf>
    <xf numFmtId="0" fontId="6" fillId="3" borderId="83" xfId="0" applyFont="1" applyFill="1" applyBorder="1" applyAlignment="1" applyProtection="1">
      <alignment horizontal="right" vertical="center" shrinkToFit="1"/>
      <protection locked="0"/>
    </xf>
    <xf numFmtId="0" fontId="8" fillId="0" borderId="84" xfId="0" applyFont="1" applyBorder="1" applyAlignment="1" applyProtection="1">
      <alignment vertical="center"/>
      <protection locked="0"/>
    </xf>
    <xf numFmtId="0" fontId="3" fillId="0" borderId="101" xfId="0" applyFont="1" applyBorder="1" applyAlignment="1">
      <alignment horizontal="center" vertical="center" textRotation="255"/>
    </xf>
    <xf numFmtId="0" fontId="29" fillId="3" borderId="49" xfId="0" applyFont="1" applyFill="1" applyBorder="1" applyAlignment="1">
      <alignment horizontal="center" vertical="center" shrinkToFit="1"/>
    </xf>
    <xf numFmtId="0" fontId="1" fillId="3" borderId="49" xfId="0" applyFont="1" applyFill="1" applyBorder="1" applyAlignment="1">
      <alignment horizontal="right" vertical="center"/>
    </xf>
    <xf numFmtId="0" fontId="6" fillId="3" borderId="52" xfId="0" applyFont="1" applyFill="1" applyBorder="1" applyAlignment="1">
      <alignment horizontal="center" vertical="center"/>
    </xf>
    <xf numFmtId="0" fontId="8" fillId="0" borderId="53" xfId="0" applyFont="1" applyBorder="1" applyAlignment="1">
      <alignment vertical="center"/>
    </xf>
    <xf numFmtId="0" fontId="30" fillId="3" borderId="54" xfId="0" applyFont="1" applyFill="1" applyBorder="1" applyAlignment="1" applyProtection="1">
      <alignment horizontal="center" vertical="center" shrinkToFit="1"/>
      <protection locked="0"/>
    </xf>
    <xf numFmtId="0" fontId="8" fillId="0" borderId="9"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30" fillId="3" borderId="15" xfId="0" applyFont="1" applyFill="1" applyBorder="1" applyAlignment="1" applyProtection="1">
      <alignment horizontal="center" vertical="center" shrinkToFit="1"/>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6" fillId="3" borderId="3" xfId="0" applyFont="1" applyFill="1" applyBorder="1" applyAlignment="1">
      <alignment horizontal="center" vertical="center" shrinkToFit="1"/>
    </xf>
    <xf numFmtId="0" fontId="31" fillId="3" borderId="15" xfId="0" applyFont="1" applyFill="1" applyBorder="1" applyAlignment="1" applyProtection="1">
      <alignment horizontal="center" vertical="center" shrinkToFit="1"/>
      <protection locked="0"/>
    </xf>
    <xf numFmtId="0" fontId="8" fillId="0" borderId="22" xfId="0" applyFont="1" applyBorder="1" applyAlignment="1" applyProtection="1">
      <alignment vertical="center"/>
      <protection locked="0"/>
    </xf>
    <xf numFmtId="49" fontId="30" fillId="3" borderId="15" xfId="0" applyNumberFormat="1" applyFont="1" applyFill="1" applyBorder="1" applyAlignment="1" applyProtection="1">
      <alignment horizontal="center" vertical="center" shrinkToFit="1"/>
      <protection locked="0"/>
    </xf>
    <xf numFmtId="0" fontId="6" fillId="3" borderId="58" xfId="0" applyFont="1" applyFill="1" applyBorder="1" applyAlignment="1">
      <alignment horizontal="center" vertical="center" shrinkToFit="1"/>
    </xf>
    <xf numFmtId="0" fontId="8" fillId="0" borderId="6" xfId="0" applyFont="1" applyBorder="1" applyAlignment="1">
      <alignment vertical="center"/>
    </xf>
    <xf numFmtId="0" fontId="8" fillId="0" borderId="59" xfId="0" applyFont="1" applyBorder="1" applyAlignment="1">
      <alignment vertical="center"/>
    </xf>
    <xf numFmtId="0" fontId="8" fillId="0" borderId="57" xfId="0" applyFont="1" applyBorder="1" applyAlignment="1">
      <alignment vertical="center"/>
    </xf>
    <xf numFmtId="0" fontId="8" fillId="0" borderId="66"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cellXfs>
  <cellStyles count="1">
    <cellStyle name="標準" xfId="0" builtinId="0"/>
  </cellStyles>
  <dxfs count="21">
    <dxf>
      <font>
        <b/>
        <i/>
        <strike/>
        <color rgb="FFFF0000"/>
      </font>
      <fill>
        <patternFill patternType="solid">
          <fgColor rgb="FFBFBFBF"/>
          <bgColor rgb="FFBFBFBF"/>
        </patternFill>
      </fill>
    </dxf>
    <dxf>
      <fill>
        <patternFill patternType="solid">
          <fgColor rgb="FFFFFFCC"/>
          <bgColor rgb="FFFFFFCC"/>
        </patternFill>
      </fill>
    </dxf>
    <dxf>
      <fill>
        <patternFill patternType="solid">
          <fgColor rgb="FF000080"/>
          <bgColor rgb="FF000080"/>
        </patternFill>
      </fill>
    </dxf>
    <dxf>
      <fill>
        <patternFill patternType="solid">
          <fgColor rgb="FFFF6600"/>
          <bgColor rgb="FFFF6600"/>
        </patternFill>
      </fill>
    </dxf>
    <dxf>
      <fill>
        <patternFill patternType="solid">
          <fgColor rgb="FFFF6600"/>
          <bgColor rgb="FFFF6600"/>
        </patternFill>
      </fill>
    </dxf>
    <dxf>
      <fill>
        <patternFill patternType="solid">
          <fgColor rgb="FFFDE9D9"/>
          <bgColor rgb="FFFDE9D9"/>
        </patternFill>
      </fill>
    </dxf>
    <dxf>
      <fill>
        <patternFill patternType="solid">
          <fgColor rgb="FFFDE9D9"/>
          <bgColor rgb="FFFDE9D9"/>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ont>
        <b/>
        <strike/>
        <color rgb="FFFF0000"/>
      </font>
      <fill>
        <patternFill patternType="solid">
          <fgColor rgb="FFC0C0C0"/>
          <bgColor rgb="FFC0C0C0"/>
        </patternFill>
      </fill>
    </dxf>
    <dxf>
      <font>
        <b/>
        <i/>
        <strike/>
        <color rgb="FFFF0000"/>
      </font>
      <fill>
        <patternFill patternType="solid">
          <fgColor rgb="FFBFBFBF"/>
          <bgColor rgb="FFBFBFBF"/>
        </patternFill>
      </fill>
    </dxf>
    <dxf>
      <fill>
        <patternFill patternType="solid">
          <fgColor rgb="FFFF6600"/>
          <bgColor rgb="FFFF6600"/>
        </patternFill>
      </fill>
    </dxf>
    <dxf>
      <font>
        <b/>
        <i/>
        <strike/>
        <color rgb="FFFF0000"/>
      </font>
      <fill>
        <patternFill patternType="solid">
          <fgColor rgb="FFC0C0C0"/>
          <bgColor rgb="FFC0C0C0"/>
        </patternFill>
      </fill>
    </dxf>
    <dxf>
      <font>
        <b/>
        <i/>
        <strike/>
        <color rgb="FFFF0000"/>
      </font>
      <fill>
        <patternFill patternType="solid">
          <fgColor rgb="FFC0C0C0"/>
          <bgColor rgb="FFC0C0C0"/>
        </patternFill>
      </fill>
    </dxf>
    <dxf>
      <fill>
        <patternFill patternType="solid">
          <fgColor rgb="FFFF6600"/>
          <bgColor rgb="FFFF6600"/>
        </patternFill>
      </fill>
    </dxf>
    <dxf>
      <fill>
        <patternFill patternType="solid">
          <fgColor rgb="FFFFFFCC"/>
          <bgColor rgb="FFFFFFC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144</xdr:row>
      <xdr:rowOff>76200</xdr:rowOff>
    </xdr:from>
    <xdr:ext cx="5667375" cy="1400175"/>
    <xdr:sp macro="" textlink="">
      <xdr:nvSpPr>
        <xdr:cNvPr id="3" name="Shape 3">
          <a:extLst>
            <a:ext uri="{FF2B5EF4-FFF2-40B4-BE49-F238E27FC236}">
              <a16:creationId xmlns:a16="http://schemas.microsoft.com/office/drawing/2014/main" id="{00000000-0008-0000-0000-000003000000}"/>
            </a:ext>
          </a:extLst>
        </xdr:cNvPr>
        <xdr:cNvSpPr/>
      </xdr:nvSpPr>
      <xdr:spPr>
        <a:xfrm>
          <a:off x="1762125" y="30584775"/>
          <a:ext cx="5667375" cy="1400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3308" y="22500"/>
              </a:moveTo>
              <a:lnTo>
                <a:pt x="-20000" y="22500"/>
              </a:lnTo>
              <a:lnTo>
                <a:pt x="-22912" y="-4595"/>
              </a:lnTo>
            </a:path>
          </a:pathLst>
        </a:cu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18</xdr:col>
      <xdr:colOff>315445</xdr:colOff>
      <xdr:row>9</xdr:row>
      <xdr:rowOff>644899</xdr:rowOff>
    </xdr:from>
    <xdr:ext cx="6934200" cy="3187514"/>
    <xdr:sp macro="" textlink="">
      <xdr:nvSpPr>
        <xdr:cNvPr id="4" name="Shape 4">
          <a:extLst>
            <a:ext uri="{FF2B5EF4-FFF2-40B4-BE49-F238E27FC236}">
              <a16:creationId xmlns:a16="http://schemas.microsoft.com/office/drawing/2014/main" id="{00000000-0008-0000-0000-000004000000}"/>
            </a:ext>
          </a:extLst>
        </xdr:cNvPr>
        <xdr:cNvSpPr txBox="1"/>
      </xdr:nvSpPr>
      <xdr:spPr>
        <a:xfrm>
          <a:off x="8249210" y="2157693"/>
          <a:ext cx="6934200" cy="3187514"/>
        </a:xfrm>
        <a:prstGeom prst="rect">
          <a:avLst/>
        </a:prstGeom>
        <a:solidFill>
          <a:schemeClr val="lt1"/>
        </a:solidFill>
        <a:ln>
          <a:noFill/>
        </a:ln>
      </xdr:spPr>
      <xdr:txBody>
        <a:bodyPr spcFirstLastPara="1" wrap="square" lIns="0" tIns="45700" rIns="0" bIns="45700" anchor="t" anchorCtr="0">
          <a:noAutofit/>
        </a:bodyPr>
        <a:lstStyle/>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（１）　　KICK OFFを利用するためには，JFAが発行するID(JFA ID)が必要です。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まず，日本サッカー協会ホームページよりJFA IDを取得します。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対象は，チーム登録責任者，監督，コーチ，所属審判員です。取得には，名前，Eメールアドレス等を</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登録する必要があります。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（２）　　日本サッカー協会ホームページよりＷｅｂ登録を行います。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Ｗｅｂ登録に関しては記載漏れや誤りがあると一次承認ができず，チーム・選手が保留状態になり，</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大会参加に支障をきたすこととなりますので，十分ご留意下さい。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（３）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◎サッカーチーム登録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その旨のメッセージが届き，手続きが完了します。各種別登録担当者と送付先は別紙１の通りです。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◎フットサル大会登録料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については，大会毎に徴収されます(2019年と同じ)。</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みなし登録(2種･3種･4種のサッカー登録)チームは，大会登録料が異なります。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全道大会に参加する際の大会登録料の振込先は、「ＡＦＡ登録口(別紙参照)」です。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◎北海道フットサル連盟登録料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については，道フットサル連盟主催大会へ出場するチームに対し，</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年に１回最初の大会登録時に徴収されます。</a:t>
          </a:r>
          <a:endParaRPr sz="1100" spc="-100" baseline="0">
            <a:latin typeface="HG丸ｺﾞｼｯｸM-PRO" panose="020F0600000000000000" pitchFamily="50" charset="-128"/>
            <a:ea typeface="HG丸ｺﾞｼｯｸM-PRO" panose="020F0600000000000000" pitchFamily="50" charset="-128"/>
          </a:endParaRPr>
        </a:p>
      </xdr:txBody>
    </xdr:sp>
    <xdr:clientData fLocksWithSheet="0"/>
  </xdr:oneCellAnchor>
  <mc:AlternateContent xmlns:mc="http://schemas.openxmlformats.org/markup-compatibility/2006">
    <mc:Choice xmlns:a14="http://schemas.microsoft.com/office/drawing/2010/main" Requires="a14">
      <xdr:twoCellAnchor editAs="oneCell">
        <xdr:from>
          <xdr:col>13</xdr:col>
          <xdr:colOff>190500</xdr:colOff>
          <xdr:row>29</xdr:row>
          <xdr:rowOff>57150</xdr:rowOff>
        </xdr:from>
        <xdr:to>
          <xdr:col>15</xdr:col>
          <xdr:colOff>95250</xdr:colOff>
          <xdr:row>32</xdr:row>
          <xdr:rowOff>428625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68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9"/>
  <sheetViews>
    <sheetView showGridLines="0" view="pageBreakPreview" topLeftCell="A3" zoomScale="85" zoomScaleNormal="85" zoomScaleSheetLayoutView="85" workbookViewId="0">
      <selection activeCell="P148" sqref="P148"/>
    </sheetView>
  </sheetViews>
  <sheetFormatPr defaultColWidth="14.42578125" defaultRowHeight="15" customHeight="1"/>
  <cols>
    <col min="1" max="1" width="3" customWidth="1"/>
    <col min="2" max="2" width="8.7109375" customWidth="1"/>
    <col min="3" max="3" width="7.7109375" customWidth="1"/>
    <col min="4" max="5" width="6.28515625" customWidth="1"/>
    <col min="6" max="6" width="6.85546875" customWidth="1"/>
    <col min="7" max="8" width="6.28515625" customWidth="1"/>
    <col min="9" max="9" width="7.5703125" customWidth="1"/>
    <col min="10" max="11" width="6.28515625" customWidth="1"/>
    <col min="12" max="14" width="7.5703125" customWidth="1"/>
    <col min="15" max="16" width="6.28515625" customWidth="1"/>
    <col min="17" max="17" width="9.7109375" customWidth="1"/>
    <col min="18" max="18" width="2.85546875" customWidth="1"/>
    <col min="19" max="30" width="6.28515625" customWidth="1"/>
    <col min="31" max="31" width="6.42578125" customWidth="1"/>
    <col min="32" max="36" width="8.7109375" customWidth="1"/>
  </cols>
  <sheetData>
    <row r="1" spans="1:36" ht="13.5" customHeight="1">
      <c r="A1" s="208"/>
      <c r="B1" s="169"/>
      <c r="C1" s="169"/>
      <c r="D1" s="169"/>
      <c r="E1" s="169"/>
      <c r="F1" s="169"/>
      <c r="G1" s="169"/>
      <c r="H1" s="169"/>
      <c r="I1" s="169"/>
      <c r="J1" s="169"/>
      <c r="K1" s="169"/>
      <c r="L1" s="169"/>
      <c r="M1" s="169"/>
      <c r="N1" s="169"/>
    </row>
    <row r="2" spans="1:36" ht="13.5" customHeight="1">
      <c r="A2" s="209">
        <v>45361</v>
      </c>
      <c r="B2" s="169"/>
      <c r="C2" s="169"/>
      <c r="D2" s="169"/>
      <c r="E2" s="169"/>
      <c r="F2" s="169"/>
      <c r="G2" s="169"/>
      <c r="H2" s="169"/>
      <c r="I2" s="169"/>
      <c r="J2" s="169"/>
      <c r="K2" s="169"/>
      <c r="L2" s="169"/>
      <c r="M2" s="169"/>
      <c r="N2" s="169"/>
      <c r="O2" s="169"/>
      <c r="P2" s="169"/>
      <c r="Q2" s="1"/>
      <c r="R2" s="1"/>
      <c r="S2" s="1"/>
      <c r="T2" s="1"/>
      <c r="U2" s="1"/>
      <c r="V2" s="1"/>
      <c r="W2" s="1"/>
      <c r="X2" s="1"/>
      <c r="Y2" s="1"/>
      <c r="Z2" s="1"/>
      <c r="AA2" s="1"/>
      <c r="AB2" s="1"/>
      <c r="AC2" s="1"/>
      <c r="AD2" s="1"/>
      <c r="AE2" s="1"/>
      <c r="AF2" s="1"/>
      <c r="AG2" s="1"/>
      <c r="AH2" s="1"/>
      <c r="AI2" s="1"/>
      <c r="AJ2" s="1"/>
    </row>
    <row r="3" spans="1:36" ht="13.5" customHeight="1">
      <c r="A3" s="188" t="s">
        <v>0</v>
      </c>
      <c r="B3" s="169"/>
      <c r="C3" s="169"/>
      <c r="D3" s="169"/>
      <c r="E3" s="169"/>
      <c r="F3" s="169"/>
      <c r="G3" s="169"/>
      <c r="H3" s="169"/>
      <c r="I3" s="169"/>
      <c r="J3" s="169"/>
      <c r="K3" s="169"/>
      <c r="L3" s="169"/>
      <c r="M3" s="169"/>
      <c r="N3" s="169"/>
      <c r="O3" s="1"/>
      <c r="P3" s="1"/>
      <c r="Q3" s="1"/>
      <c r="R3" s="1"/>
      <c r="S3" s="1"/>
      <c r="T3" s="1"/>
      <c r="U3" s="1"/>
      <c r="V3" s="1"/>
      <c r="W3" s="1"/>
      <c r="X3" s="1"/>
      <c r="Y3" s="1"/>
      <c r="Z3" s="1"/>
      <c r="AA3" s="1"/>
      <c r="AB3" s="1"/>
      <c r="AC3" s="1"/>
      <c r="AD3" s="1"/>
      <c r="AE3" s="1"/>
      <c r="AF3" s="1"/>
      <c r="AG3" s="1"/>
      <c r="AH3" s="1"/>
      <c r="AI3" s="1"/>
      <c r="AJ3" s="1"/>
    </row>
    <row r="4" spans="1:36" ht="13.5" customHeight="1">
      <c r="A4" s="210" t="s">
        <v>249</v>
      </c>
      <c r="B4" s="211"/>
      <c r="C4" s="211"/>
      <c r="D4" s="211"/>
      <c r="E4" s="211"/>
      <c r="F4" s="211"/>
      <c r="G4" s="211"/>
      <c r="H4" s="211"/>
      <c r="I4" s="211"/>
      <c r="J4" s="211"/>
      <c r="K4" s="211"/>
      <c r="L4" s="211"/>
      <c r="M4" s="211"/>
      <c r="N4" s="211"/>
      <c r="O4" s="211"/>
      <c r="P4" s="211"/>
      <c r="Q4" s="1"/>
      <c r="R4" s="1"/>
      <c r="S4" s="1"/>
      <c r="T4" s="1"/>
      <c r="U4" s="1"/>
      <c r="V4" s="1"/>
      <c r="W4" s="1"/>
      <c r="X4" s="1"/>
      <c r="Y4" s="1"/>
      <c r="Z4" s="1"/>
      <c r="AA4" s="1"/>
      <c r="AB4" s="1"/>
      <c r="AC4" s="1"/>
      <c r="AD4" s="1"/>
      <c r="AE4" s="1"/>
      <c r="AF4" s="1"/>
      <c r="AG4" s="1"/>
      <c r="AH4" s="1"/>
      <c r="AI4" s="1"/>
      <c r="AJ4" s="1"/>
    </row>
    <row r="5" spans="1:36" ht="13.5" customHeight="1">
      <c r="A5" s="208" t="s">
        <v>248</v>
      </c>
      <c r="B5" s="169"/>
      <c r="C5" s="169"/>
      <c r="D5" s="169"/>
      <c r="E5" s="169"/>
      <c r="F5" s="169"/>
      <c r="G5" s="169"/>
      <c r="H5" s="169"/>
      <c r="I5" s="169"/>
      <c r="J5" s="169"/>
      <c r="K5" s="169"/>
      <c r="L5" s="169"/>
      <c r="M5" s="169"/>
      <c r="N5" s="169"/>
      <c r="O5" s="169"/>
      <c r="P5" s="169"/>
      <c r="Q5" s="1"/>
      <c r="R5" s="1"/>
      <c r="S5" s="1"/>
      <c r="T5" s="1"/>
      <c r="U5" s="1"/>
      <c r="V5" s="1"/>
      <c r="W5" s="1"/>
      <c r="X5" s="1"/>
      <c r="Y5" s="1"/>
      <c r="Z5" s="1"/>
      <c r="AA5" s="1"/>
      <c r="AB5" s="1"/>
      <c r="AC5" s="1"/>
      <c r="AD5" s="1"/>
      <c r="AE5" s="1"/>
      <c r="AF5" s="1"/>
      <c r="AG5" s="1"/>
      <c r="AH5" s="1"/>
      <c r="AI5" s="1"/>
      <c r="AJ5" s="1"/>
    </row>
    <row r="6" spans="1:36" ht="13.5" customHeight="1">
      <c r="A6" s="3"/>
      <c r="B6" s="3"/>
      <c r="C6" s="3"/>
      <c r="D6" s="3"/>
      <c r="E6" s="3"/>
      <c r="F6" s="3"/>
      <c r="G6" s="3"/>
      <c r="H6" s="3"/>
      <c r="I6" s="3"/>
      <c r="J6" s="3"/>
      <c r="K6" s="3"/>
      <c r="L6" s="3"/>
      <c r="M6" s="3"/>
      <c r="N6" s="3"/>
    </row>
    <row r="7" spans="1:36" ht="18" customHeight="1">
      <c r="A7" s="212" t="s">
        <v>1</v>
      </c>
      <c r="B7" s="169"/>
      <c r="C7" s="169"/>
      <c r="D7" s="169"/>
      <c r="E7" s="169"/>
      <c r="F7" s="169"/>
      <c r="G7" s="169"/>
      <c r="H7" s="169"/>
      <c r="I7" s="169"/>
      <c r="J7" s="169"/>
      <c r="K7" s="169"/>
      <c r="L7" s="169"/>
      <c r="M7" s="169"/>
      <c r="N7" s="169"/>
      <c r="O7" s="169"/>
      <c r="P7" s="169"/>
      <c r="Q7" s="4"/>
      <c r="R7" s="4"/>
      <c r="S7" s="4"/>
      <c r="T7" s="4"/>
      <c r="U7" s="4"/>
      <c r="V7" s="4"/>
      <c r="W7" s="4"/>
      <c r="X7" s="4"/>
      <c r="Y7" s="4"/>
      <c r="Z7" s="4"/>
      <c r="AA7" s="4"/>
      <c r="AB7" s="4"/>
      <c r="AC7" s="4"/>
      <c r="AD7" s="4"/>
      <c r="AE7" s="4"/>
      <c r="AF7" s="4"/>
      <c r="AG7" s="4"/>
      <c r="AH7" s="4"/>
      <c r="AI7" s="4"/>
      <c r="AJ7" s="4"/>
    </row>
    <row r="8" spans="1:36" ht="13.5" customHeight="1">
      <c r="A8" s="3"/>
      <c r="B8" s="3"/>
      <c r="C8" s="3"/>
      <c r="D8" s="3"/>
      <c r="E8" s="3"/>
      <c r="F8" s="3"/>
      <c r="G8" s="3"/>
      <c r="H8" s="3"/>
      <c r="I8" s="3"/>
      <c r="J8" s="3"/>
      <c r="K8" s="3"/>
      <c r="L8" s="3"/>
      <c r="M8" s="3"/>
      <c r="N8" s="3"/>
    </row>
    <row r="9" spans="1:36" ht="13.5" customHeight="1">
      <c r="A9" s="3"/>
      <c r="B9" s="3"/>
      <c r="C9" s="3"/>
      <c r="D9" s="3"/>
      <c r="E9" s="3"/>
      <c r="F9" s="3"/>
      <c r="G9" s="3"/>
      <c r="H9" s="3"/>
      <c r="I9" s="3"/>
      <c r="J9" s="3"/>
      <c r="K9" s="3"/>
      <c r="L9" s="3"/>
      <c r="M9" s="3"/>
      <c r="N9" s="3"/>
    </row>
    <row r="10" spans="1:36" ht="51.75" customHeight="1">
      <c r="A10" s="213" t="s">
        <v>2</v>
      </c>
      <c r="B10" s="169"/>
      <c r="C10" s="169"/>
      <c r="D10" s="169"/>
      <c r="E10" s="169"/>
      <c r="F10" s="169"/>
      <c r="G10" s="169"/>
      <c r="H10" s="169"/>
      <c r="I10" s="169"/>
      <c r="J10" s="169"/>
      <c r="K10" s="169"/>
      <c r="L10" s="169"/>
      <c r="M10" s="169"/>
      <c r="N10" s="169"/>
      <c r="O10" s="169"/>
      <c r="P10" s="169"/>
      <c r="Q10" s="5" t="s">
        <v>3</v>
      </c>
    </row>
    <row r="11" spans="1:36" ht="60.75" customHeight="1">
      <c r="A11" s="6"/>
      <c r="B11" s="7" t="s">
        <v>4</v>
      </c>
      <c r="C11" s="213" t="s">
        <v>5</v>
      </c>
      <c r="D11" s="169"/>
      <c r="E11" s="169"/>
      <c r="F11" s="169"/>
      <c r="G11" s="169"/>
      <c r="H11" s="169"/>
      <c r="I11" s="169"/>
      <c r="J11" s="169"/>
      <c r="K11" s="169"/>
      <c r="L11" s="169"/>
      <c r="M11" s="169"/>
      <c r="N11" s="169"/>
      <c r="O11" s="169"/>
      <c r="P11" s="169"/>
      <c r="Q11" s="5" t="s">
        <v>6</v>
      </c>
    </row>
    <row r="12" spans="1:36" ht="51.75" customHeight="1">
      <c r="A12" s="6"/>
      <c r="B12" s="7" t="s">
        <v>7</v>
      </c>
      <c r="C12" s="213" t="s">
        <v>8</v>
      </c>
      <c r="D12" s="169"/>
      <c r="E12" s="169"/>
      <c r="F12" s="169"/>
      <c r="G12" s="169"/>
      <c r="H12" s="169"/>
      <c r="I12" s="169"/>
      <c r="J12" s="169"/>
      <c r="K12" s="169"/>
      <c r="L12" s="169"/>
      <c r="M12" s="169"/>
      <c r="N12" s="169"/>
      <c r="O12" s="169"/>
      <c r="P12" s="169"/>
      <c r="Q12" s="5" t="s">
        <v>9</v>
      </c>
    </row>
    <row r="13" spans="1:36" ht="165" customHeight="1">
      <c r="B13" s="7" t="s">
        <v>10</v>
      </c>
      <c r="C13" s="213" t="s">
        <v>11</v>
      </c>
      <c r="D13" s="169"/>
      <c r="E13" s="169"/>
      <c r="F13" s="169"/>
      <c r="G13" s="169"/>
      <c r="H13" s="169"/>
      <c r="I13" s="169"/>
      <c r="J13" s="169"/>
      <c r="K13" s="169"/>
      <c r="L13" s="169"/>
      <c r="M13" s="169"/>
      <c r="N13" s="169"/>
      <c r="O13" s="169"/>
      <c r="P13" s="169"/>
      <c r="Q13" s="5" t="s">
        <v>12</v>
      </c>
    </row>
    <row r="14" spans="1:36" ht="15" customHeight="1">
      <c r="B14" s="7" t="s">
        <v>13</v>
      </c>
      <c r="C14" s="213" t="s">
        <v>14</v>
      </c>
      <c r="D14" s="169"/>
      <c r="E14" s="169"/>
      <c r="F14" s="169"/>
      <c r="G14" s="169"/>
      <c r="H14" s="169"/>
      <c r="I14" s="169"/>
      <c r="J14" s="169"/>
      <c r="K14" s="169"/>
      <c r="L14" s="169"/>
      <c r="M14" s="169"/>
      <c r="N14" s="169"/>
      <c r="Q14" s="8" t="s">
        <v>15</v>
      </c>
    </row>
    <row r="15" spans="1:36" ht="96" customHeight="1">
      <c r="B15" s="9"/>
      <c r="C15" s="214" t="s">
        <v>250</v>
      </c>
      <c r="D15" s="215"/>
      <c r="E15" s="215"/>
      <c r="F15" s="215"/>
      <c r="G15" s="215"/>
      <c r="H15" s="215"/>
      <c r="I15" s="215"/>
      <c r="J15" s="215"/>
      <c r="K15" s="215"/>
      <c r="L15" s="215"/>
      <c r="M15" s="215"/>
      <c r="N15" s="215"/>
      <c r="O15" s="215"/>
      <c r="P15" s="216"/>
      <c r="Q15" s="5" t="s">
        <v>16</v>
      </c>
    </row>
    <row r="16" spans="1:36" ht="27" customHeight="1">
      <c r="A16" s="10"/>
      <c r="B16" s="11"/>
      <c r="C16" s="222" t="s">
        <v>17</v>
      </c>
      <c r="D16" s="222"/>
      <c r="E16" s="222"/>
      <c r="F16" s="222"/>
      <c r="G16" s="222"/>
      <c r="H16" s="222"/>
      <c r="I16" s="222"/>
      <c r="J16" s="222"/>
      <c r="K16" s="222"/>
      <c r="L16" s="222"/>
      <c r="M16" s="222"/>
      <c r="N16" s="222"/>
      <c r="O16" s="222"/>
      <c r="P16" s="222"/>
      <c r="Q16" s="12" t="s">
        <v>18</v>
      </c>
    </row>
    <row r="17" spans="1:28" ht="57" customHeight="1">
      <c r="A17" s="3"/>
      <c r="B17" s="9"/>
      <c r="C17" s="217" t="s">
        <v>19</v>
      </c>
      <c r="D17" s="218"/>
      <c r="E17" s="218"/>
      <c r="F17" s="218"/>
      <c r="G17" s="218"/>
      <c r="H17" s="218"/>
      <c r="I17" s="218"/>
      <c r="J17" s="218"/>
      <c r="K17" s="218"/>
      <c r="L17" s="218"/>
      <c r="M17" s="218"/>
      <c r="N17" s="218"/>
      <c r="O17" s="218"/>
      <c r="P17" s="198"/>
      <c r="Q17" s="5" t="s">
        <v>20</v>
      </c>
    </row>
    <row r="18" spans="1:28" ht="13.5" customHeight="1">
      <c r="A18" s="219" t="s">
        <v>21</v>
      </c>
      <c r="B18" s="162"/>
      <c r="C18" s="162"/>
      <c r="D18" s="162"/>
      <c r="E18" s="162"/>
      <c r="F18" s="162"/>
      <c r="G18" s="162"/>
      <c r="H18" s="162"/>
      <c r="I18" s="162"/>
      <c r="J18" s="162"/>
      <c r="K18" s="162"/>
      <c r="L18" s="162"/>
      <c r="M18" s="162"/>
      <c r="N18" s="162"/>
      <c r="Q18" s="5"/>
    </row>
    <row r="19" spans="1:28" ht="8.25" customHeight="1">
      <c r="A19" s="13"/>
      <c r="B19" s="13"/>
      <c r="C19" s="13"/>
      <c r="D19" s="13"/>
      <c r="E19" s="13"/>
      <c r="F19" s="13"/>
      <c r="G19" s="13"/>
      <c r="H19" s="13"/>
      <c r="I19" s="13"/>
      <c r="J19" s="13"/>
      <c r="K19" s="13"/>
      <c r="L19" s="13"/>
      <c r="M19" s="13"/>
      <c r="N19" s="13"/>
      <c r="O19" s="14"/>
      <c r="P19" s="14"/>
      <c r="Q19" s="14"/>
    </row>
    <row r="20" spans="1:28" ht="23.25" customHeight="1">
      <c r="A20" s="221" t="s">
        <v>22</v>
      </c>
      <c r="B20" s="221"/>
      <c r="C20" s="221"/>
      <c r="D20" s="221"/>
      <c r="E20" s="221"/>
      <c r="F20" s="221"/>
      <c r="G20" s="221"/>
      <c r="H20" s="221"/>
      <c r="I20" s="221"/>
      <c r="J20" s="221"/>
      <c r="K20" s="221"/>
      <c r="L20" s="221"/>
      <c r="M20" s="221"/>
      <c r="N20" s="221"/>
      <c r="O20" s="221"/>
      <c r="P20" s="221"/>
      <c r="Q20" s="14"/>
    </row>
    <row r="21" spans="1:28" ht="6.75" customHeight="1">
      <c r="A21" s="13"/>
      <c r="B21" s="13"/>
      <c r="C21" s="13"/>
      <c r="D21" s="13"/>
      <c r="E21" s="13"/>
      <c r="F21" s="13"/>
      <c r="G21" s="13"/>
      <c r="H21" s="13"/>
      <c r="I21" s="13"/>
      <c r="J21" s="13"/>
      <c r="K21" s="13"/>
      <c r="L21" s="13"/>
      <c r="M21" s="13"/>
      <c r="N21" s="13"/>
      <c r="O21" s="14"/>
      <c r="P21" s="14"/>
      <c r="Q21" s="14"/>
    </row>
    <row r="22" spans="1:28" ht="15" customHeight="1">
      <c r="A22" s="2" t="s">
        <v>23</v>
      </c>
      <c r="B22" s="2"/>
      <c r="C22" s="15"/>
      <c r="D22" s="220" t="s">
        <v>24</v>
      </c>
      <c r="E22" s="169"/>
      <c r="F22" s="169"/>
      <c r="G22" s="169"/>
      <c r="H22" s="169"/>
      <c r="I22" s="169"/>
      <c r="J22" s="169"/>
      <c r="K22" s="169"/>
      <c r="L22" s="169"/>
      <c r="M22" s="169"/>
      <c r="N22" s="169"/>
      <c r="O22" s="1"/>
      <c r="P22" s="1"/>
      <c r="Q22" s="1"/>
    </row>
    <row r="23" spans="1:28" ht="28.5" customHeight="1">
      <c r="A23" s="1"/>
      <c r="B23" s="1"/>
      <c r="C23" s="213" t="s">
        <v>25</v>
      </c>
      <c r="D23" s="169"/>
      <c r="E23" s="169"/>
      <c r="F23" s="169"/>
      <c r="G23" s="169"/>
      <c r="H23" s="169"/>
      <c r="I23" s="169"/>
      <c r="J23" s="169"/>
      <c r="K23" s="169"/>
      <c r="L23" s="169"/>
      <c r="M23" s="169"/>
      <c r="N23" s="169"/>
      <c r="O23" s="169"/>
      <c r="P23" s="169"/>
      <c r="Q23" s="5" t="s">
        <v>26</v>
      </c>
      <c r="AB23" s="16"/>
    </row>
    <row r="24" spans="1:28" ht="78" customHeight="1">
      <c r="A24" s="17" t="s">
        <v>27</v>
      </c>
      <c r="B24" s="17"/>
      <c r="C24" s="15"/>
      <c r="D24" s="213" t="s">
        <v>28</v>
      </c>
      <c r="E24" s="169"/>
      <c r="F24" s="169"/>
      <c r="G24" s="169"/>
      <c r="H24" s="169"/>
      <c r="I24" s="169"/>
      <c r="J24" s="169"/>
      <c r="K24" s="169"/>
      <c r="L24" s="169"/>
      <c r="M24" s="169"/>
      <c r="N24" s="169"/>
      <c r="O24" s="169"/>
      <c r="P24" s="169"/>
      <c r="Q24" s="5" t="s">
        <v>29</v>
      </c>
    </row>
    <row r="25" spans="1:28" ht="48" customHeight="1">
      <c r="A25" s="1"/>
      <c r="B25" s="1"/>
      <c r="C25" s="223" t="s">
        <v>30</v>
      </c>
      <c r="D25" s="169"/>
      <c r="E25" s="169"/>
      <c r="F25" s="169"/>
      <c r="G25" s="169"/>
      <c r="H25" s="169"/>
      <c r="I25" s="169"/>
      <c r="J25" s="169"/>
      <c r="K25" s="169"/>
      <c r="L25" s="169"/>
      <c r="M25" s="169"/>
      <c r="N25" s="169"/>
      <c r="O25" s="169"/>
      <c r="P25" s="169"/>
      <c r="Q25" s="5" t="s">
        <v>31</v>
      </c>
    </row>
    <row r="26" spans="1:28" ht="7.5" customHeight="1">
      <c r="A26" s="224"/>
      <c r="B26" s="169"/>
      <c r="C26" s="169"/>
      <c r="D26" s="169"/>
      <c r="E26" s="169"/>
      <c r="F26" s="169"/>
      <c r="G26" s="169"/>
      <c r="H26" s="169"/>
      <c r="I26" s="169"/>
      <c r="J26" s="169"/>
      <c r="K26" s="169"/>
      <c r="L26" s="169"/>
      <c r="M26" s="169"/>
      <c r="N26" s="169"/>
      <c r="O26" s="1"/>
      <c r="P26" s="1"/>
      <c r="Q26" s="19"/>
    </row>
    <row r="27" spans="1:28" ht="13.5" customHeight="1">
      <c r="A27" s="225" t="s">
        <v>32</v>
      </c>
      <c r="B27" s="169"/>
      <c r="C27" s="169"/>
      <c r="D27" s="169"/>
      <c r="E27" s="169"/>
      <c r="F27" s="1"/>
      <c r="G27" s="1"/>
      <c r="H27" s="1"/>
      <c r="I27" s="1"/>
      <c r="J27" s="1"/>
      <c r="K27" s="1"/>
      <c r="L27" s="1"/>
      <c r="M27" s="1"/>
      <c r="N27" s="1"/>
      <c r="O27" s="1"/>
      <c r="P27" s="1"/>
      <c r="Q27" s="1"/>
    </row>
    <row r="28" spans="1:28" ht="28.5" customHeight="1">
      <c r="A28" s="17"/>
      <c r="B28" s="20" t="s">
        <v>33</v>
      </c>
      <c r="C28" s="175" t="s">
        <v>34</v>
      </c>
      <c r="D28" s="169"/>
      <c r="E28" s="169"/>
      <c r="F28" s="169"/>
      <c r="G28" s="169"/>
      <c r="H28" s="169"/>
      <c r="I28" s="169"/>
      <c r="J28" s="169"/>
      <c r="K28" s="169"/>
      <c r="L28" s="169"/>
      <c r="M28" s="169"/>
      <c r="N28" s="169"/>
      <c r="O28" s="169"/>
      <c r="P28" s="169"/>
      <c r="Q28" s="5" t="s">
        <v>35</v>
      </c>
    </row>
    <row r="29" spans="1:28" ht="28.5" customHeight="1">
      <c r="A29" s="1"/>
      <c r="B29" s="20" t="s">
        <v>33</v>
      </c>
      <c r="C29" s="175" t="s">
        <v>36</v>
      </c>
      <c r="D29" s="169"/>
      <c r="E29" s="169"/>
      <c r="F29" s="169"/>
      <c r="G29" s="169"/>
      <c r="H29" s="169"/>
      <c r="I29" s="169"/>
      <c r="J29" s="169"/>
      <c r="K29" s="169"/>
      <c r="L29" s="169"/>
      <c r="M29" s="169"/>
      <c r="N29" s="169"/>
      <c r="O29" s="169"/>
      <c r="P29" s="169"/>
      <c r="Q29" s="5" t="s">
        <v>37</v>
      </c>
    </row>
    <row r="30" spans="1:28" ht="13.5" customHeight="1">
      <c r="A30" s="1"/>
      <c r="B30" s="20" t="s">
        <v>33</v>
      </c>
      <c r="C30" s="175" t="s">
        <v>38</v>
      </c>
      <c r="D30" s="169"/>
      <c r="E30" s="169"/>
      <c r="F30" s="169"/>
      <c r="G30" s="169"/>
      <c r="H30" s="169"/>
      <c r="I30" s="169"/>
      <c r="J30" s="169"/>
      <c r="K30" s="169"/>
      <c r="L30" s="169"/>
      <c r="M30" s="169"/>
      <c r="N30" s="169"/>
      <c r="O30" s="1"/>
      <c r="P30" s="1"/>
      <c r="Q30" s="5" t="s">
        <v>39</v>
      </c>
    </row>
    <row r="31" spans="1:28" ht="13.5" customHeight="1">
      <c r="A31" s="1"/>
      <c r="B31" s="20" t="s">
        <v>33</v>
      </c>
      <c r="C31" s="187" t="s">
        <v>40</v>
      </c>
      <c r="D31" s="169"/>
      <c r="E31" s="169"/>
      <c r="F31" s="169"/>
      <c r="G31" s="169"/>
      <c r="H31" s="169"/>
      <c r="I31" s="169"/>
      <c r="J31" s="169"/>
      <c r="K31" s="169"/>
      <c r="L31" s="169"/>
      <c r="M31" s="169"/>
      <c r="N31" s="169"/>
      <c r="O31" s="1"/>
      <c r="P31" s="1"/>
      <c r="Q31" s="5" t="s">
        <v>41</v>
      </c>
    </row>
    <row r="32" spans="1:28" ht="13.5" customHeight="1">
      <c r="A32" s="1"/>
      <c r="B32" s="20" t="s">
        <v>33</v>
      </c>
      <c r="C32" s="187" t="s">
        <v>42</v>
      </c>
      <c r="D32" s="169"/>
      <c r="E32" s="169"/>
      <c r="F32" s="169"/>
      <c r="G32" s="169"/>
      <c r="H32" s="169"/>
      <c r="I32" s="169"/>
      <c r="J32" s="169"/>
      <c r="K32" s="169"/>
      <c r="L32" s="169"/>
      <c r="M32" s="169"/>
      <c r="N32" s="169"/>
      <c r="O32" s="1"/>
      <c r="P32" s="1"/>
      <c r="Q32" s="5" t="s">
        <v>43</v>
      </c>
    </row>
    <row r="33" spans="1:36" ht="39" customHeight="1">
      <c r="A33" s="1"/>
      <c r="B33" s="20" t="s">
        <v>33</v>
      </c>
      <c r="C33" s="175" t="s">
        <v>44</v>
      </c>
      <c r="D33" s="169"/>
      <c r="E33" s="169"/>
      <c r="F33" s="169"/>
      <c r="G33" s="169"/>
      <c r="H33" s="169"/>
      <c r="I33" s="169"/>
      <c r="J33" s="169"/>
      <c r="K33" s="169"/>
      <c r="L33" s="169"/>
      <c r="M33" s="169"/>
      <c r="N33" s="169"/>
      <c r="O33" s="169"/>
      <c r="P33" s="169"/>
      <c r="Q33" s="5" t="s">
        <v>45</v>
      </c>
    </row>
    <row r="34" spans="1:36" ht="13.5" customHeight="1">
      <c r="A34" s="1" t="s">
        <v>46</v>
      </c>
      <c r="B34" s="1"/>
      <c r="C34" s="1"/>
      <c r="D34" s="1"/>
      <c r="E34" s="1"/>
      <c r="F34" s="1"/>
      <c r="G34" s="1"/>
      <c r="H34" s="1"/>
      <c r="I34" s="1"/>
      <c r="J34" s="1"/>
      <c r="K34" s="1"/>
      <c r="L34" s="1"/>
      <c r="M34" s="1"/>
      <c r="N34" s="1"/>
      <c r="O34" s="22"/>
      <c r="P34" s="22"/>
      <c r="Q34" s="1"/>
      <c r="R34" s="22"/>
      <c r="S34" s="22"/>
      <c r="T34" s="22"/>
      <c r="U34" s="22"/>
      <c r="V34" s="22"/>
      <c r="W34" s="22"/>
      <c r="X34" s="22"/>
      <c r="Y34" s="22"/>
      <c r="Z34" s="22"/>
      <c r="AA34" s="22"/>
      <c r="AB34" s="22"/>
      <c r="AC34" s="22"/>
      <c r="AD34" s="22"/>
      <c r="AE34" s="22"/>
      <c r="AF34" s="22"/>
      <c r="AG34" s="22"/>
      <c r="AH34" s="22"/>
      <c r="AI34" s="22"/>
      <c r="AJ34" s="22"/>
    </row>
    <row r="35" spans="1:36" ht="12" customHeight="1">
      <c r="A35" s="23"/>
      <c r="B35" s="24" t="s">
        <v>4</v>
      </c>
      <c r="C35" s="178" t="s">
        <v>47</v>
      </c>
      <c r="D35" s="169"/>
      <c r="E35" s="169"/>
      <c r="F35" s="169"/>
      <c r="G35" s="169"/>
      <c r="H35" s="169"/>
      <c r="I35" s="169"/>
      <c r="J35" s="169"/>
      <c r="K35" s="169"/>
      <c r="L35" s="169"/>
      <c r="M35" s="169"/>
      <c r="N35" s="169"/>
      <c r="O35" s="169"/>
      <c r="P35" s="169"/>
      <c r="Q35" s="12" t="s">
        <v>15</v>
      </c>
      <c r="R35" s="22"/>
      <c r="S35" s="22"/>
      <c r="T35" s="22"/>
      <c r="U35" s="22"/>
      <c r="V35" s="22"/>
      <c r="W35" s="22"/>
      <c r="X35" s="22"/>
      <c r="Y35" s="22"/>
      <c r="Z35" s="22"/>
      <c r="AA35" s="22"/>
      <c r="AB35" s="22"/>
      <c r="AC35" s="22"/>
      <c r="AD35" s="22"/>
      <c r="AE35" s="22"/>
      <c r="AF35" s="22"/>
      <c r="AG35" s="22"/>
      <c r="AH35" s="22"/>
      <c r="AI35" s="22"/>
      <c r="AJ35" s="22"/>
    </row>
    <row r="36" spans="1:36" ht="12" customHeight="1">
      <c r="A36" s="23"/>
      <c r="B36" s="24" t="s">
        <v>7</v>
      </c>
      <c r="C36" s="175" t="s">
        <v>48</v>
      </c>
      <c r="D36" s="169"/>
      <c r="E36" s="169"/>
      <c r="F36" s="169"/>
      <c r="G36" s="169"/>
      <c r="H36" s="169"/>
      <c r="I36" s="169"/>
      <c r="J36" s="169"/>
      <c r="K36" s="169"/>
      <c r="L36" s="169"/>
      <c r="M36" s="169"/>
      <c r="N36" s="169"/>
      <c r="O36" s="169"/>
      <c r="P36" s="169"/>
      <c r="Q36" s="12" t="s">
        <v>15</v>
      </c>
      <c r="R36" s="22"/>
      <c r="S36" s="22"/>
      <c r="T36" s="22"/>
      <c r="U36" s="22"/>
      <c r="V36" s="22"/>
      <c r="W36" s="22"/>
      <c r="X36" s="22"/>
      <c r="Y36" s="22"/>
      <c r="Z36" s="22"/>
      <c r="AA36" s="22"/>
      <c r="AB36" s="25"/>
      <c r="AC36" s="22"/>
      <c r="AD36" s="22"/>
      <c r="AE36" s="22"/>
      <c r="AF36" s="22"/>
      <c r="AG36" s="22"/>
      <c r="AH36" s="22"/>
      <c r="AI36" s="22"/>
      <c r="AJ36" s="22"/>
    </row>
    <row r="37" spans="1:36" ht="28.5" customHeight="1">
      <c r="A37" s="23"/>
      <c r="B37" s="24" t="s">
        <v>10</v>
      </c>
      <c r="C37" s="175" t="s">
        <v>49</v>
      </c>
      <c r="D37" s="169"/>
      <c r="E37" s="169"/>
      <c r="F37" s="169"/>
      <c r="G37" s="169"/>
      <c r="H37" s="169"/>
      <c r="I37" s="169"/>
      <c r="J37" s="169"/>
      <c r="K37" s="169"/>
      <c r="L37" s="169"/>
      <c r="M37" s="169"/>
      <c r="N37" s="169"/>
      <c r="O37" s="169"/>
      <c r="P37" s="169"/>
      <c r="Q37" s="5" t="s">
        <v>50</v>
      </c>
    </row>
    <row r="38" spans="1:36" ht="13.5" customHeight="1">
      <c r="A38" s="1" t="s">
        <v>51</v>
      </c>
      <c r="B38" s="1"/>
      <c r="C38" s="1"/>
      <c r="D38" s="1"/>
      <c r="E38" s="1"/>
      <c r="F38" s="1"/>
      <c r="G38" s="1"/>
      <c r="H38" s="1"/>
      <c r="I38" s="1"/>
      <c r="J38" s="1"/>
      <c r="K38" s="1"/>
      <c r="L38" s="1"/>
      <c r="M38" s="1"/>
      <c r="N38" s="1"/>
      <c r="O38" s="22"/>
      <c r="P38" s="22"/>
      <c r="Q38" s="1"/>
      <c r="R38" s="22"/>
      <c r="S38" s="22"/>
      <c r="T38" s="22"/>
      <c r="U38" s="22"/>
      <c r="V38" s="22"/>
      <c r="W38" s="22"/>
      <c r="X38" s="22"/>
      <c r="Y38" s="22"/>
      <c r="Z38" s="22"/>
      <c r="AA38" s="22"/>
      <c r="AB38" s="22"/>
      <c r="AC38" s="22"/>
      <c r="AD38" s="22"/>
      <c r="AE38" s="22"/>
      <c r="AF38" s="22"/>
      <c r="AG38" s="22"/>
      <c r="AH38" s="22"/>
      <c r="AI38" s="22"/>
      <c r="AJ38" s="22"/>
    </row>
    <row r="39" spans="1:36" ht="13.5" customHeight="1">
      <c r="A39" s="1"/>
      <c r="B39" s="20" t="s">
        <v>33</v>
      </c>
      <c r="C39" s="175" t="s">
        <v>52</v>
      </c>
      <c r="D39" s="169"/>
      <c r="E39" s="169"/>
      <c r="F39" s="169"/>
      <c r="G39" s="169"/>
      <c r="H39" s="169"/>
      <c r="I39" s="169"/>
      <c r="J39" s="169"/>
      <c r="K39" s="169"/>
      <c r="L39" s="169"/>
      <c r="M39" s="169"/>
      <c r="N39" s="169"/>
      <c r="O39" s="1"/>
      <c r="P39" s="1"/>
      <c r="Q39" s="5" t="s">
        <v>53</v>
      </c>
    </row>
    <row r="40" spans="1:36" ht="33.75" customHeight="1">
      <c r="A40" s="1"/>
      <c r="B40" s="20" t="s">
        <v>33</v>
      </c>
      <c r="C40" s="199" t="s">
        <v>54</v>
      </c>
      <c r="D40" s="169"/>
      <c r="E40" s="169"/>
      <c r="F40" s="169"/>
      <c r="G40" s="169"/>
      <c r="H40" s="169"/>
      <c r="I40" s="169"/>
      <c r="J40" s="169"/>
      <c r="K40" s="169"/>
      <c r="L40" s="169"/>
      <c r="M40" s="169"/>
      <c r="N40" s="169"/>
      <c r="O40" s="169"/>
      <c r="P40" s="169"/>
      <c r="Q40" s="26" t="s">
        <v>55</v>
      </c>
      <c r="AB40" s="22"/>
    </row>
    <row r="41" spans="1:36" ht="13.5" customHeight="1">
      <c r="A41" s="188" t="s">
        <v>56</v>
      </c>
      <c r="B41" s="169"/>
      <c r="C41" s="169"/>
      <c r="D41" s="169"/>
      <c r="E41" s="169"/>
      <c r="F41" s="3"/>
      <c r="G41" s="3"/>
      <c r="H41" s="3"/>
      <c r="I41" s="3"/>
      <c r="J41" s="3"/>
      <c r="K41" s="3"/>
      <c r="L41" s="3"/>
      <c r="M41" s="3"/>
      <c r="N41" s="3"/>
    </row>
    <row r="42" spans="1:36" ht="17.25" customHeight="1">
      <c r="A42" s="3"/>
      <c r="B42" s="200" t="s">
        <v>57</v>
      </c>
      <c r="C42" s="189" t="s">
        <v>58</v>
      </c>
      <c r="D42" s="190"/>
      <c r="E42" s="191"/>
      <c r="F42" s="189" t="s">
        <v>59</v>
      </c>
      <c r="G42" s="190"/>
      <c r="H42" s="191"/>
      <c r="I42" s="189" t="s">
        <v>60</v>
      </c>
      <c r="J42" s="190"/>
      <c r="K42" s="190"/>
      <c r="L42" s="190"/>
      <c r="M42" s="191"/>
      <c r="N42" s="192" t="s">
        <v>61</v>
      </c>
      <c r="O42" s="194" t="s">
        <v>62</v>
      </c>
      <c r="P42" s="195"/>
    </row>
    <row r="43" spans="1:36" ht="17.25" customHeight="1">
      <c r="A43" s="3"/>
      <c r="B43" s="201"/>
      <c r="C43" s="27" t="s">
        <v>63</v>
      </c>
      <c r="D43" s="197" t="s">
        <v>64</v>
      </c>
      <c r="E43" s="198"/>
      <c r="F43" s="27" t="s">
        <v>63</v>
      </c>
      <c r="G43" s="197" t="s">
        <v>64</v>
      </c>
      <c r="H43" s="198"/>
      <c r="I43" s="27" t="s">
        <v>63</v>
      </c>
      <c r="J43" s="197" t="s">
        <v>64</v>
      </c>
      <c r="K43" s="206"/>
      <c r="L43" s="29" t="s">
        <v>65</v>
      </c>
      <c r="M43" s="30" t="s">
        <v>66</v>
      </c>
      <c r="N43" s="193"/>
      <c r="O43" s="193"/>
      <c r="P43" s="196"/>
    </row>
    <row r="44" spans="1:36" ht="13.5" customHeight="1">
      <c r="A44" s="3"/>
      <c r="B44" s="31" t="s">
        <v>67</v>
      </c>
      <c r="C44" s="32">
        <v>15000</v>
      </c>
      <c r="D44" s="33">
        <v>1000</v>
      </c>
      <c r="E44" s="34" t="s">
        <v>68</v>
      </c>
      <c r="F44" s="32">
        <v>20000</v>
      </c>
      <c r="G44" s="33">
        <v>500</v>
      </c>
      <c r="H44" s="34" t="s">
        <v>68</v>
      </c>
      <c r="I44" s="32">
        <v>7000</v>
      </c>
      <c r="J44" s="33">
        <v>2000</v>
      </c>
      <c r="K44" s="35" t="s">
        <v>68</v>
      </c>
      <c r="L44" s="36">
        <v>5000</v>
      </c>
      <c r="M44" s="37">
        <v>2000</v>
      </c>
      <c r="N44" s="38">
        <v>0</v>
      </c>
      <c r="O44" s="39"/>
      <c r="P44" s="40">
        <v>0</v>
      </c>
    </row>
    <row r="45" spans="1:36" ht="13.5" customHeight="1">
      <c r="A45" s="3"/>
      <c r="B45" s="31" t="s">
        <v>69</v>
      </c>
      <c r="C45" s="32">
        <v>15000</v>
      </c>
      <c r="D45" s="33">
        <v>1000</v>
      </c>
      <c r="E45" s="34" t="s">
        <v>68</v>
      </c>
      <c r="F45" s="32">
        <v>18000</v>
      </c>
      <c r="G45" s="33">
        <v>500</v>
      </c>
      <c r="H45" s="34" t="s">
        <v>68</v>
      </c>
      <c r="I45" s="32">
        <v>7000</v>
      </c>
      <c r="J45" s="33">
        <v>2000</v>
      </c>
      <c r="K45" s="35" t="s">
        <v>68</v>
      </c>
      <c r="L45" s="36">
        <v>5000</v>
      </c>
      <c r="M45" s="37">
        <v>2000</v>
      </c>
      <c r="N45" s="38">
        <v>0</v>
      </c>
      <c r="O45" s="39"/>
      <c r="P45" s="40">
        <v>0</v>
      </c>
    </row>
    <row r="46" spans="1:36" ht="13.5" customHeight="1">
      <c r="A46" s="3"/>
      <c r="B46" s="31" t="s">
        <v>70</v>
      </c>
      <c r="C46" s="32">
        <v>15000</v>
      </c>
      <c r="D46" s="33">
        <v>1000</v>
      </c>
      <c r="E46" s="34" t="s">
        <v>68</v>
      </c>
      <c r="F46" s="32">
        <v>12000</v>
      </c>
      <c r="G46" s="33">
        <v>300</v>
      </c>
      <c r="H46" s="34" t="s">
        <v>68</v>
      </c>
      <c r="I46" s="32">
        <v>2500</v>
      </c>
      <c r="J46" s="33">
        <v>1000</v>
      </c>
      <c r="K46" s="35" t="s">
        <v>68</v>
      </c>
      <c r="L46" s="36">
        <v>5000</v>
      </c>
      <c r="M46" s="37">
        <v>2000</v>
      </c>
      <c r="N46" s="38">
        <v>8800</v>
      </c>
      <c r="O46" s="41">
        <v>200</v>
      </c>
      <c r="P46" s="42" t="s">
        <v>68</v>
      </c>
    </row>
    <row r="47" spans="1:36" ht="13.5" customHeight="1">
      <c r="A47" s="3"/>
      <c r="B47" s="31" t="s">
        <v>71</v>
      </c>
      <c r="C47" s="32">
        <v>8000</v>
      </c>
      <c r="D47" s="33">
        <v>1000</v>
      </c>
      <c r="E47" s="34" t="s">
        <v>68</v>
      </c>
      <c r="F47" s="32">
        <v>3000</v>
      </c>
      <c r="G47" s="33">
        <v>200</v>
      </c>
      <c r="H47" s="34" t="s">
        <v>68</v>
      </c>
      <c r="I47" s="32">
        <v>2500</v>
      </c>
      <c r="J47" s="33">
        <v>700</v>
      </c>
      <c r="K47" s="35" t="s">
        <v>68</v>
      </c>
      <c r="L47" s="36">
        <v>5000</v>
      </c>
      <c r="M47" s="37">
        <v>2000</v>
      </c>
      <c r="N47" s="38">
        <v>3000</v>
      </c>
      <c r="O47" s="39"/>
      <c r="P47" s="40">
        <v>0</v>
      </c>
    </row>
    <row r="48" spans="1:36" ht="13.5" customHeight="1">
      <c r="A48" s="3"/>
      <c r="B48" s="43" t="s">
        <v>72</v>
      </c>
      <c r="C48" s="44">
        <v>8000</v>
      </c>
      <c r="D48" s="45">
        <v>1000</v>
      </c>
      <c r="E48" s="46" t="s">
        <v>68</v>
      </c>
      <c r="F48" s="44">
        <v>3000</v>
      </c>
      <c r="G48" s="45">
        <v>200</v>
      </c>
      <c r="H48" s="46" t="s">
        <v>68</v>
      </c>
      <c r="I48" s="44">
        <v>2500</v>
      </c>
      <c r="J48" s="45">
        <v>0</v>
      </c>
      <c r="K48" s="47" t="s">
        <v>68</v>
      </c>
      <c r="L48" s="48">
        <v>5000</v>
      </c>
      <c r="M48" s="49">
        <v>2000</v>
      </c>
      <c r="N48" s="50">
        <v>0</v>
      </c>
      <c r="O48" s="39"/>
      <c r="P48" s="40">
        <v>0</v>
      </c>
    </row>
    <row r="49" spans="1:36" ht="13.5" customHeight="1">
      <c r="A49" s="3"/>
      <c r="B49" s="31" t="s">
        <v>73</v>
      </c>
      <c r="C49" s="32">
        <v>15000</v>
      </c>
      <c r="D49" s="33">
        <v>1000</v>
      </c>
      <c r="E49" s="34" t="s">
        <v>68</v>
      </c>
      <c r="F49" s="32">
        <v>5000</v>
      </c>
      <c r="G49" s="33">
        <v>500</v>
      </c>
      <c r="H49" s="34" t="s">
        <v>68</v>
      </c>
      <c r="I49" s="32">
        <v>7000</v>
      </c>
      <c r="J49" s="33">
        <v>2000</v>
      </c>
      <c r="K49" s="35" t="s">
        <v>68</v>
      </c>
      <c r="L49" s="36">
        <v>5000</v>
      </c>
      <c r="M49" s="37">
        <v>2000</v>
      </c>
      <c r="N49" s="38">
        <v>0</v>
      </c>
      <c r="O49" s="39"/>
      <c r="P49" s="40">
        <v>0</v>
      </c>
    </row>
    <row r="50" spans="1:36" ht="13.5" customHeight="1">
      <c r="A50" s="3"/>
      <c r="B50" s="31" t="s">
        <v>74</v>
      </c>
      <c r="C50" s="32">
        <v>15000</v>
      </c>
      <c r="D50" s="33">
        <v>1000</v>
      </c>
      <c r="E50" s="34" t="s">
        <v>68</v>
      </c>
      <c r="F50" s="32">
        <v>5000</v>
      </c>
      <c r="G50" s="33">
        <v>500</v>
      </c>
      <c r="H50" s="34" t="s">
        <v>68</v>
      </c>
      <c r="I50" s="32">
        <v>7000</v>
      </c>
      <c r="J50" s="33">
        <v>2000</v>
      </c>
      <c r="K50" s="35" t="s">
        <v>68</v>
      </c>
      <c r="L50" s="36">
        <v>5000</v>
      </c>
      <c r="M50" s="37">
        <v>2000</v>
      </c>
      <c r="N50" s="38">
        <v>0</v>
      </c>
      <c r="O50" s="39"/>
      <c r="P50" s="40">
        <v>0</v>
      </c>
    </row>
    <row r="51" spans="1:36" ht="13.5" customHeight="1">
      <c r="A51" s="3"/>
      <c r="B51" s="31" t="s">
        <v>75</v>
      </c>
      <c r="C51" s="32">
        <v>15000</v>
      </c>
      <c r="D51" s="33">
        <v>1000</v>
      </c>
      <c r="E51" s="34" t="s">
        <v>68</v>
      </c>
      <c r="F51" s="32">
        <v>5000</v>
      </c>
      <c r="G51" s="33">
        <v>300</v>
      </c>
      <c r="H51" s="34" t="s">
        <v>68</v>
      </c>
      <c r="I51" s="32">
        <v>2500</v>
      </c>
      <c r="J51" s="33">
        <v>1000</v>
      </c>
      <c r="K51" s="35" t="s">
        <v>68</v>
      </c>
      <c r="L51" s="36">
        <v>5000</v>
      </c>
      <c r="M51" s="37">
        <v>2000</v>
      </c>
      <c r="N51" s="38">
        <v>0</v>
      </c>
      <c r="O51" s="41">
        <v>200</v>
      </c>
      <c r="P51" s="42" t="s">
        <v>68</v>
      </c>
    </row>
    <row r="52" spans="1:36" ht="13.5" customHeight="1">
      <c r="A52" s="3"/>
      <c r="B52" s="31" t="s">
        <v>76</v>
      </c>
      <c r="C52" s="32">
        <v>8000</v>
      </c>
      <c r="D52" s="33">
        <v>1000</v>
      </c>
      <c r="E52" s="34" t="s">
        <v>68</v>
      </c>
      <c r="F52" s="32">
        <v>3000</v>
      </c>
      <c r="G52" s="33">
        <v>200</v>
      </c>
      <c r="H52" s="34" t="s">
        <v>68</v>
      </c>
      <c r="I52" s="32">
        <v>2500</v>
      </c>
      <c r="J52" s="33">
        <v>700</v>
      </c>
      <c r="K52" s="35" t="s">
        <v>68</v>
      </c>
      <c r="L52" s="36">
        <v>5000</v>
      </c>
      <c r="M52" s="37">
        <v>2000</v>
      </c>
      <c r="N52" s="38">
        <v>0</v>
      </c>
      <c r="O52" s="39"/>
      <c r="P52" s="40">
        <v>0</v>
      </c>
    </row>
    <row r="53" spans="1:36" ht="13.5" customHeight="1">
      <c r="A53" s="3"/>
      <c r="B53" s="51" t="s">
        <v>77</v>
      </c>
      <c r="C53" s="52">
        <v>15000</v>
      </c>
      <c r="D53" s="53">
        <v>1000</v>
      </c>
      <c r="E53" s="54" t="s">
        <v>68</v>
      </c>
      <c r="F53" s="52">
        <v>20000</v>
      </c>
      <c r="G53" s="53">
        <v>500</v>
      </c>
      <c r="H53" s="54" t="s">
        <v>68</v>
      </c>
      <c r="I53" s="52">
        <v>7000</v>
      </c>
      <c r="J53" s="53">
        <v>1500</v>
      </c>
      <c r="K53" s="55" t="s">
        <v>68</v>
      </c>
      <c r="L53" s="56">
        <v>5000</v>
      </c>
      <c r="M53" s="57">
        <v>2000</v>
      </c>
      <c r="N53" s="58">
        <v>0</v>
      </c>
      <c r="O53" s="59"/>
      <c r="P53" s="60">
        <v>0</v>
      </c>
    </row>
    <row r="54" spans="1:36" ht="70.5" customHeight="1">
      <c r="A54" s="1"/>
      <c r="B54" s="202" t="s">
        <v>78</v>
      </c>
      <c r="C54" s="203"/>
      <c r="D54" s="203"/>
      <c r="E54" s="203"/>
      <c r="F54" s="203"/>
      <c r="G54" s="203"/>
      <c r="H54" s="203"/>
      <c r="I54" s="203"/>
      <c r="J54" s="203"/>
      <c r="K54" s="203"/>
      <c r="L54" s="203"/>
      <c r="M54" s="203"/>
      <c r="N54" s="203"/>
      <c r="O54" s="203"/>
      <c r="P54" s="203"/>
      <c r="Q54" s="26" t="s">
        <v>79</v>
      </c>
    </row>
    <row r="55" spans="1:36" ht="15" customHeight="1">
      <c r="A55" s="165" t="s">
        <v>80</v>
      </c>
      <c r="B55" s="165"/>
      <c r="C55" s="165"/>
      <c r="D55" s="165"/>
      <c r="E55" s="165"/>
      <c r="F55" s="165"/>
      <c r="G55" s="165"/>
      <c r="I55" s="204" t="s">
        <v>81</v>
      </c>
      <c r="J55" s="169"/>
      <c r="K55" s="169"/>
      <c r="L55" s="169"/>
      <c r="M55" s="169"/>
      <c r="N55" s="169"/>
      <c r="O55" s="169"/>
      <c r="P55" s="169"/>
      <c r="AE55" s="61"/>
      <c r="AF55" s="61"/>
      <c r="AG55" s="61"/>
      <c r="AH55" s="61"/>
      <c r="AI55" s="61"/>
      <c r="AJ55" s="61"/>
    </row>
    <row r="56" spans="1:36" ht="18" customHeight="1">
      <c r="A56" s="3"/>
      <c r="B56" s="200" t="s">
        <v>57</v>
      </c>
      <c r="C56" s="189" t="s">
        <v>60</v>
      </c>
      <c r="D56" s="190"/>
      <c r="E56" s="190"/>
      <c r="F56" s="190"/>
      <c r="G56" s="205"/>
      <c r="H56" s="62" t="s">
        <v>82</v>
      </c>
      <c r="I56" s="169"/>
      <c r="J56" s="169"/>
      <c r="K56" s="169"/>
      <c r="L56" s="169"/>
      <c r="M56" s="169"/>
      <c r="N56" s="169"/>
      <c r="O56" s="169"/>
      <c r="P56" s="169"/>
      <c r="AD56" s="61"/>
      <c r="AE56" s="61"/>
      <c r="AF56" s="61"/>
      <c r="AG56" s="61"/>
      <c r="AH56" s="61"/>
      <c r="AI56" s="61"/>
      <c r="AJ56" s="61"/>
    </row>
    <row r="57" spans="1:36" ht="18" customHeight="1">
      <c r="A57" s="3"/>
      <c r="B57" s="201"/>
      <c r="C57" s="27" t="s">
        <v>63</v>
      </c>
      <c r="D57" s="197" t="s">
        <v>64</v>
      </c>
      <c r="E57" s="206"/>
      <c r="F57" s="29" t="s">
        <v>65</v>
      </c>
      <c r="G57" s="28" t="s">
        <v>66</v>
      </c>
      <c r="H57" s="63" t="s">
        <v>63</v>
      </c>
      <c r="I57" s="169"/>
      <c r="J57" s="169"/>
      <c r="K57" s="169"/>
      <c r="L57" s="169"/>
      <c r="M57" s="169"/>
      <c r="N57" s="169"/>
      <c r="O57" s="169"/>
      <c r="P57" s="169"/>
      <c r="AD57" s="61"/>
      <c r="AE57" s="61"/>
      <c r="AF57" s="61"/>
      <c r="AG57" s="61"/>
      <c r="AH57" s="61"/>
      <c r="AI57" s="61"/>
      <c r="AJ57" s="61"/>
    </row>
    <row r="58" spans="1:36" ht="14.25" customHeight="1">
      <c r="A58" s="3"/>
      <c r="B58" s="31" t="s">
        <v>83</v>
      </c>
      <c r="C58" s="32">
        <v>3000</v>
      </c>
      <c r="D58" s="33">
        <v>1000</v>
      </c>
      <c r="E58" s="35" t="s">
        <v>68</v>
      </c>
      <c r="F58" s="36">
        <v>5000</v>
      </c>
      <c r="G58" s="64">
        <v>2000</v>
      </c>
      <c r="H58" s="65">
        <v>10000</v>
      </c>
      <c r="I58" s="169"/>
      <c r="J58" s="169"/>
      <c r="K58" s="169"/>
      <c r="L58" s="169"/>
      <c r="M58" s="169"/>
      <c r="N58" s="169"/>
      <c r="O58" s="169"/>
      <c r="P58" s="169"/>
      <c r="AD58" s="61"/>
      <c r="AE58" s="61"/>
      <c r="AF58" s="61"/>
      <c r="AG58" s="61"/>
      <c r="AH58" s="61"/>
      <c r="AI58" s="61"/>
      <c r="AJ58" s="61"/>
    </row>
    <row r="59" spans="1:36" ht="14.25" customHeight="1">
      <c r="A59" s="3"/>
      <c r="B59" s="31" t="s">
        <v>84</v>
      </c>
      <c r="C59" s="32">
        <v>2000</v>
      </c>
      <c r="D59" s="33">
        <v>700</v>
      </c>
      <c r="E59" s="35" t="s">
        <v>68</v>
      </c>
      <c r="F59" s="36">
        <v>5000</v>
      </c>
      <c r="G59" s="64">
        <v>2000</v>
      </c>
      <c r="H59" s="65">
        <v>10000</v>
      </c>
      <c r="I59" s="169"/>
      <c r="J59" s="169"/>
      <c r="K59" s="169"/>
      <c r="L59" s="169"/>
      <c r="M59" s="169"/>
      <c r="N59" s="169"/>
      <c r="O59" s="169"/>
      <c r="P59" s="169"/>
      <c r="AD59" s="61"/>
      <c r="AE59" s="61"/>
      <c r="AF59" s="61"/>
      <c r="AG59" s="61"/>
      <c r="AH59" s="61"/>
      <c r="AI59" s="61"/>
      <c r="AJ59" s="61"/>
    </row>
    <row r="60" spans="1:36" ht="14.25" customHeight="1">
      <c r="A60" s="3"/>
      <c r="B60" s="31" t="s">
        <v>85</v>
      </c>
      <c r="C60" s="32">
        <v>2000</v>
      </c>
      <c r="D60" s="33">
        <v>500</v>
      </c>
      <c r="E60" s="35" t="s">
        <v>68</v>
      </c>
      <c r="F60" s="36">
        <v>5000</v>
      </c>
      <c r="G60" s="64">
        <v>2000</v>
      </c>
      <c r="H60" s="65">
        <v>10000</v>
      </c>
      <c r="I60" s="169"/>
      <c r="J60" s="169"/>
      <c r="K60" s="169"/>
      <c r="L60" s="169"/>
      <c r="M60" s="169"/>
      <c r="N60" s="169"/>
      <c r="O60" s="169"/>
      <c r="P60" s="169"/>
      <c r="AD60" s="61"/>
      <c r="AE60" s="61"/>
      <c r="AF60" s="61"/>
      <c r="AG60" s="61"/>
      <c r="AH60" s="61"/>
      <c r="AI60" s="61"/>
      <c r="AJ60" s="61"/>
    </row>
    <row r="61" spans="1:36" ht="14.25" customHeight="1">
      <c r="A61" s="3"/>
      <c r="B61" s="51" t="s">
        <v>86</v>
      </c>
      <c r="C61" s="52">
        <v>2000</v>
      </c>
      <c r="D61" s="53">
        <v>0</v>
      </c>
      <c r="E61" s="55" t="s">
        <v>68</v>
      </c>
      <c r="F61" s="56">
        <v>5000</v>
      </c>
      <c r="G61" s="66">
        <v>2000</v>
      </c>
      <c r="H61" s="67">
        <v>10000</v>
      </c>
      <c r="I61" s="169"/>
      <c r="J61" s="169"/>
      <c r="K61" s="169"/>
      <c r="L61" s="169"/>
      <c r="M61" s="169"/>
      <c r="N61" s="169"/>
      <c r="O61" s="169"/>
      <c r="P61" s="169"/>
      <c r="AD61" s="61"/>
      <c r="AE61" s="61"/>
      <c r="AF61" s="61"/>
      <c r="AG61" s="61"/>
      <c r="AH61" s="61"/>
      <c r="AI61" s="61"/>
      <c r="AJ61" s="61"/>
    </row>
    <row r="62" spans="1:36" ht="9" customHeight="1">
      <c r="A62" s="3"/>
      <c r="B62" s="68"/>
      <c r="C62" s="69"/>
      <c r="D62" s="70"/>
      <c r="E62" s="70"/>
      <c r="F62" s="69"/>
      <c r="G62" s="70"/>
      <c r="H62" s="70"/>
      <c r="I62" s="69"/>
      <c r="J62" s="70"/>
      <c r="K62" s="70"/>
      <c r="L62" s="69"/>
      <c r="M62" s="69"/>
      <c r="N62" s="70"/>
    </row>
    <row r="63" spans="1:36" ht="14.25" customHeight="1">
      <c r="A63" s="71" t="s">
        <v>87</v>
      </c>
      <c r="B63" s="7"/>
      <c r="C63" s="18"/>
      <c r="D63" s="185" t="s">
        <v>88</v>
      </c>
      <c r="E63" s="169"/>
      <c r="F63" s="169"/>
      <c r="G63" s="169"/>
      <c r="H63" s="169"/>
      <c r="I63" s="169"/>
      <c r="J63" s="169"/>
      <c r="K63" s="169"/>
      <c r="L63" s="169"/>
      <c r="M63" s="169"/>
      <c r="N63" s="169"/>
      <c r="O63" s="169"/>
      <c r="P63" s="169"/>
      <c r="Q63" s="72"/>
      <c r="R63" s="22"/>
      <c r="S63" s="22"/>
      <c r="T63" s="22"/>
      <c r="U63" s="22"/>
      <c r="V63" s="22"/>
      <c r="W63" s="22"/>
      <c r="X63" s="22"/>
      <c r="Y63" s="22"/>
      <c r="Z63" s="22"/>
      <c r="AA63" s="22"/>
      <c r="AB63" s="22"/>
      <c r="AC63" s="22"/>
      <c r="AD63" s="22"/>
      <c r="AE63" s="22"/>
      <c r="AF63" s="22"/>
      <c r="AG63" s="22"/>
      <c r="AH63" s="22"/>
      <c r="AI63" s="22"/>
      <c r="AJ63" s="22"/>
    </row>
    <row r="64" spans="1:36" ht="13.5" customHeight="1">
      <c r="A64" s="23"/>
      <c r="B64" s="24" t="s">
        <v>4</v>
      </c>
      <c r="C64" s="186" t="s">
        <v>89</v>
      </c>
      <c r="D64" s="169"/>
      <c r="E64" s="180" t="s">
        <v>90</v>
      </c>
      <c r="F64" s="169"/>
      <c r="G64" s="169"/>
      <c r="H64" s="169"/>
      <c r="I64" s="169"/>
      <c r="J64" s="169"/>
      <c r="K64" s="169"/>
      <c r="L64" s="169"/>
      <c r="M64" s="169"/>
      <c r="N64" s="169"/>
      <c r="Q64" s="22"/>
    </row>
    <row r="65" spans="1:36" ht="13.5" customHeight="1">
      <c r="A65" s="23"/>
      <c r="B65" s="24"/>
      <c r="C65" s="73"/>
      <c r="D65" s="21"/>
      <c r="E65" s="180" t="s">
        <v>91</v>
      </c>
      <c r="F65" s="169"/>
      <c r="G65" s="169"/>
      <c r="H65" s="169"/>
      <c r="I65" s="169"/>
      <c r="J65" s="169"/>
      <c r="K65" s="169"/>
      <c r="L65" s="169"/>
      <c r="M65" s="169"/>
      <c r="N65" s="169"/>
      <c r="O65" s="169"/>
      <c r="P65" s="169"/>
      <c r="Q65" s="22"/>
    </row>
    <row r="66" spans="1:36" ht="13.5" customHeight="1">
      <c r="A66" s="23"/>
      <c r="B66" s="24"/>
      <c r="C66" s="174" t="s">
        <v>92</v>
      </c>
      <c r="D66" s="169"/>
      <c r="E66" s="169"/>
      <c r="F66" s="169"/>
      <c r="G66" s="169"/>
      <c r="H66" s="169"/>
      <c r="I66" s="169"/>
      <c r="J66" s="169"/>
      <c r="K66" s="169"/>
      <c r="L66" s="169"/>
      <c r="M66" s="169"/>
      <c r="N66" s="169"/>
      <c r="Q66" s="22"/>
    </row>
    <row r="67" spans="1:36" ht="14.25" customHeight="1">
      <c r="A67" s="1"/>
      <c r="B67" s="7"/>
      <c r="C67" s="74"/>
      <c r="D67" s="175" t="s">
        <v>93</v>
      </c>
      <c r="E67" s="169"/>
      <c r="F67" s="169"/>
      <c r="G67" s="169"/>
      <c r="H67" s="169"/>
      <c r="I67" s="169"/>
      <c r="J67" s="169"/>
      <c r="K67" s="169"/>
      <c r="L67" s="169"/>
      <c r="M67" s="169"/>
      <c r="N67" s="169"/>
      <c r="Q67" s="75" t="s">
        <v>50</v>
      </c>
    </row>
    <row r="68" spans="1:36" ht="15" customHeight="1">
      <c r="A68" s="181"/>
      <c r="B68" s="169"/>
      <c r="C68" s="169"/>
      <c r="D68" s="182" t="s">
        <v>94</v>
      </c>
      <c r="E68" s="183"/>
      <c r="F68" s="183"/>
      <c r="G68" s="183"/>
      <c r="H68" s="183"/>
      <c r="I68" s="76" t="s">
        <v>95</v>
      </c>
      <c r="J68" s="184">
        <f>D44+G44+J44</f>
        <v>3500</v>
      </c>
      <c r="K68" s="183"/>
      <c r="L68" s="77" t="s">
        <v>96</v>
      </c>
      <c r="Q68" s="72"/>
    </row>
    <row r="69" spans="1:36" ht="15" customHeight="1">
      <c r="A69" s="23"/>
      <c r="B69" s="24"/>
      <c r="C69" s="21"/>
      <c r="D69" s="171" t="s">
        <v>97</v>
      </c>
      <c r="E69" s="172"/>
      <c r="F69" s="172"/>
      <c r="G69" s="172"/>
      <c r="H69" s="172"/>
      <c r="I69" s="78" t="s">
        <v>95</v>
      </c>
      <c r="J69" s="173">
        <f>D46+G46+J46+O46</f>
        <v>2500</v>
      </c>
      <c r="K69" s="172"/>
      <c r="L69" s="79" t="s">
        <v>96</v>
      </c>
      <c r="Q69" s="72"/>
    </row>
    <row r="70" spans="1:36" ht="15" customHeight="1">
      <c r="A70" s="23"/>
      <c r="B70" s="24"/>
      <c r="C70" s="21"/>
      <c r="D70" s="171" t="s">
        <v>98</v>
      </c>
      <c r="E70" s="172"/>
      <c r="F70" s="172"/>
      <c r="G70" s="172"/>
      <c r="H70" s="172"/>
      <c r="I70" s="78" t="s">
        <v>95</v>
      </c>
      <c r="J70" s="173">
        <f t="shared" ref="J70:J73" si="0">D47+G47+J47</f>
        <v>1900</v>
      </c>
      <c r="K70" s="172"/>
      <c r="L70" s="79" t="s">
        <v>96</v>
      </c>
      <c r="Q70" s="72"/>
    </row>
    <row r="71" spans="1:36" ht="15" customHeight="1">
      <c r="A71" s="23"/>
      <c r="B71" s="24"/>
      <c r="C71" s="21"/>
      <c r="D71" s="171" t="s">
        <v>99</v>
      </c>
      <c r="E71" s="172"/>
      <c r="F71" s="172"/>
      <c r="G71" s="172"/>
      <c r="H71" s="172"/>
      <c r="I71" s="78" t="s">
        <v>95</v>
      </c>
      <c r="J71" s="173">
        <f t="shared" si="0"/>
        <v>1200</v>
      </c>
      <c r="K71" s="172"/>
      <c r="L71" s="79" t="s">
        <v>96</v>
      </c>
      <c r="M71" s="164" t="s">
        <v>100</v>
      </c>
      <c r="N71" s="169"/>
      <c r="Q71" s="72"/>
    </row>
    <row r="72" spans="1:36" ht="15" customHeight="1">
      <c r="A72" s="23"/>
      <c r="B72" s="24"/>
      <c r="C72" s="21"/>
      <c r="D72" s="171" t="s">
        <v>101</v>
      </c>
      <c r="E72" s="172"/>
      <c r="F72" s="172"/>
      <c r="G72" s="172"/>
      <c r="H72" s="172"/>
      <c r="I72" s="78" t="s">
        <v>95</v>
      </c>
      <c r="J72" s="173">
        <f t="shared" si="0"/>
        <v>3500</v>
      </c>
      <c r="K72" s="172"/>
      <c r="L72" s="79" t="s">
        <v>96</v>
      </c>
      <c r="Q72" s="72"/>
    </row>
    <row r="73" spans="1:36" ht="15" customHeight="1">
      <c r="A73" s="23"/>
      <c r="B73" s="24"/>
      <c r="C73" s="21"/>
      <c r="D73" s="171" t="s">
        <v>102</v>
      </c>
      <c r="E73" s="172"/>
      <c r="F73" s="172"/>
      <c r="G73" s="172"/>
      <c r="H73" s="172"/>
      <c r="I73" s="78" t="s">
        <v>95</v>
      </c>
      <c r="J73" s="173">
        <f t="shared" si="0"/>
        <v>3500</v>
      </c>
      <c r="K73" s="172"/>
      <c r="L73" s="79" t="s">
        <v>96</v>
      </c>
      <c r="Q73" s="72"/>
    </row>
    <row r="74" spans="1:36" ht="15" customHeight="1">
      <c r="A74" s="23"/>
      <c r="B74" s="24"/>
      <c r="C74" s="21"/>
      <c r="D74" s="171" t="s">
        <v>103</v>
      </c>
      <c r="E74" s="172"/>
      <c r="F74" s="172"/>
      <c r="G74" s="172"/>
      <c r="H74" s="172"/>
      <c r="I74" s="78" t="s">
        <v>95</v>
      </c>
      <c r="J74" s="173">
        <f>D51+G51+J51+O51</f>
        <v>2500</v>
      </c>
      <c r="K74" s="172"/>
      <c r="L74" s="79" t="s">
        <v>96</v>
      </c>
      <c r="Q74" s="72"/>
    </row>
    <row r="75" spans="1:36" ht="15" customHeight="1">
      <c r="A75" s="23"/>
      <c r="B75" s="24"/>
      <c r="C75" s="21"/>
      <c r="D75" s="171" t="s">
        <v>104</v>
      </c>
      <c r="E75" s="172"/>
      <c r="F75" s="172"/>
      <c r="G75" s="172"/>
      <c r="H75" s="172"/>
      <c r="I75" s="78" t="s">
        <v>95</v>
      </c>
      <c r="J75" s="173">
        <f t="shared" ref="J75:J76" si="1">D52+G52+J52</f>
        <v>1900</v>
      </c>
      <c r="K75" s="172"/>
      <c r="L75" s="79" t="s">
        <v>96</v>
      </c>
      <c r="Q75" s="72"/>
    </row>
    <row r="76" spans="1:36" ht="15" customHeight="1">
      <c r="A76" s="23"/>
      <c r="B76" s="24"/>
      <c r="C76" s="21"/>
      <c r="D76" s="171" t="s">
        <v>105</v>
      </c>
      <c r="E76" s="172"/>
      <c r="F76" s="172"/>
      <c r="G76" s="172"/>
      <c r="H76" s="172"/>
      <c r="I76" s="78" t="s">
        <v>95</v>
      </c>
      <c r="J76" s="173">
        <f t="shared" si="1"/>
        <v>3000</v>
      </c>
      <c r="K76" s="172"/>
      <c r="L76" s="79" t="s">
        <v>96</v>
      </c>
      <c r="O76" s="22"/>
      <c r="P76" s="22"/>
      <c r="Q76" s="72"/>
      <c r="R76" s="22"/>
      <c r="S76" s="22"/>
      <c r="T76" s="22"/>
      <c r="U76" s="22"/>
      <c r="V76" s="22"/>
      <c r="W76" s="22"/>
      <c r="X76" s="22"/>
      <c r="Y76" s="22"/>
      <c r="Z76" s="22"/>
      <c r="AA76" s="22"/>
      <c r="AB76" s="22"/>
      <c r="AC76" s="22"/>
      <c r="AD76" s="22"/>
      <c r="AE76" s="22"/>
      <c r="AF76" s="22"/>
      <c r="AG76" s="22"/>
      <c r="AH76" s="22"/>
      <c r="AI76" s="22"/>
      <c r="AJ76" s="22"/>
    </row>
    <row r="77" spans="1:36" ht="14.25" customHeight="1">
      <c r="A77" s="23"/>
      <c r="B77" s="24" t="s">
        <v>7</v>
      </c>
      <c r="C77" s="174" t="s">
        <v>106</v>
      </c>
      <c r="D77" s="169"/>
      <c r="E77" s="174" t="s">
        <v>107</v>
      </c>
      <c r="F77" s="169"/>
      <c r="G77" s="169"/>
      <c r="H77" s="169"/>
      <c r="I77" s="169"/>
      <c r="J77" s="169"/>
      <c r="K77" s="169"/>
      <c r="L77" s="169"/>
      <c r="M77" s="169"/>
      <c r="N77" s="169"/>
      <c r="O77" s="169"/>
      <c r="P77" s="169"/>
      <c r="Q77" s="22"/>
    </row>
    <row r="78" spans="1:36" ht="14.25" customHeight="1">
      <c r="A78" s="1"/>
      <c r="B78" s="7"/>
      <c r="C78" s="74"/>
      <c r="D78" s="175" t="s">
        <v>93</v>
      </c>
      <c r="E78" s="169"/>
      <c r="F78" s="169"/>
      <c r="G78" s="169"/>
      <c r="H78" s="169"/>
      <c r="I78" s="169"/>
      <c r="J78" s="169"/>
      <c r="K78" s="169"/>
      <c r="L78" s="169"/>
      <c r="M78" s="169"/>
      <c r="N78" s="169"/>
      <c r="O78" s="169"/>
      <c r="P78" s="169"/>
      <c r="Q78" s="5" t="s">
        <v>15</v>
      </c>
    </row>
    <row r="79" spans="1:36" ht="27.75" customHeight="1">
      <c r="A79" s="1"/>
      <c r="B79" s="7"/>
      <c r="C79" s="175" t="s">
        <v>108</v>
      </c>
      <c r="D79" s="169"/>
      <c r="E79" s="169"/>
      <c r="F79" s="169"/>
      <c r="G79" s="169"/>
      <c r="H79" s="169"/>
      <c r="I79" s="169"/>
      <c r="J79" s="169"/>
      <c r="K79" s="169"/>
      <c r="L79" s="169"/>
      <c r="M79" s="169"/>
      <c r="N79" s="169"/>
      <c r="O79" s="169"/>
      <c r="P79" s="169"/>
      <c r="Q79" s="75" t="s">
        <v>109</v>
      </c>
      <c r="U79" s="16"/>
    </row>
    <row r="80" spans="1:36" ht="13.5" customHeight="1">
      <c r="A80" s="1"/>
      <c r="B80" s="24" t="s">
        <v>10</v>
      </c>
      <c r="C80" s="174" t="s">
        <v>110</v>
      </c>
      <c r="D80" s="169"/>
      <c r="E80" s="169"/>
      <c r="F80" s="169"/>
      <c r="G80" s="169"/>
      <c r="H80" s="175" t="s">
        <v>111</v>
      </c>
      <c r="I80" s="169"/>
      <c r="J80" s="169"/>
      <c r="K80" s="169"/>
      <c r="L80" s="176">
        <v>11000</v>
      </c>
      <c r="M80" s="169"/>
      <c r="N80" s="80" t="s">
        <v>96</v>
      </c>
    </row>
    <row r="81" spans="1:21" ht="14.25" customHeight="1">
      <c r="A81" s="1"/>
      <c r="B81" s="7"/>
      <c r="C81" s="74"/>
      <c r="D81" s="175" t="s">
        <v>112</v>
      </c>
      <c r="E81" s="169"/>
      <c r="F81" s="169"/>
      <c r="G81" s="169"/>
      <c r="H81" s="169"/>
      <c r="I81" s="169"/>
      <c r="J81" s="169"/>
      <c r="K81" s="169"/>
      <c r="L81" s="169"/>
      <c r="M81" s="169"/>
      <c r="N81" s="169"/>
      <c r="O81" s="169"/>
      <c r="P81" s="169"/>
      <c r="Q81" s="5" t="s">
        <v>15</v>
      </c>
    </row>
    <row r="82" spans="1:21" ht="18" customHeight="1">
      <c r="A82" s="1"/>
      <c r="B82" s="7"/>
      <c r="C82" s="175" t="s">
        <v>113</v>
      </c>
      <c r="D82" s="169"/>
      <c r="E82" s="169"/>
      <c r="F82" s="169"/>
      <c r="G82" s="169"/>
      <c r="H82" s="169"/>
      <c r="I82" s="169"/>
      <c r="J82" s="169"/>
      <c r="K82" s="169"/>
      <c r="L82" s="169"/>
      <c r="M82" s="169"/>
      <c r="N82" s="169"/>
      <c r="O82" s="169"/>
      <c r="P82" s="169"/>
      <c r="Q82" s="75" t="s">
        <v>50</v>
      </c>
      <c r="U82" s="16"/>
    </row>
    <row r="83" spans="1:21" ht="14.25" customHeight="1">
      <c r="A83" s="1"/>
      <c r="B83" s="24" t="s">
        <v>13</v>
      </c>
      <c r="C83" s="177" t="s">
        <v>114</v>
      </c>
      <c r="D83" s="169"/>
      <c r="E83" s="169"/>
      <c r="F83" s="169"/>
      <c r="G83" s="169"/>
      <c r="H83" s="178" t="s">
        <v>115</v>
      </c>
      <c r="I83" s="169"/>
      <c r="J83" s="169"/>
      <c r="K83" s="169"/>
      <c r="L83" s="169"/>
      <c r="M83" s="169"/>
      <c r="N83" s="169"/>
      <c r="O83" s="169"/>
      <c r="P83" s="169"/>
    </row>
    <row r="84" spans="1:21" ht="15" customHeight="1">
      <c r="A84" s="179" t="s">
        <v>116</v>
      </c>
      <c r="B84" s="169"/>
      <c r="C84" s="169"/>
      <c r="D84" s="169"/>
      <c r="E84" s="169"/>
      <c r="F84" s="169"/>
      <c r="G84" s="169"/>
      <c r="H84" s="169"/>
      <c r="I84" s="169"/>
      <c r="J84" s="169"/>
      <c r="K84" s="169"/>
      <c r="L84" s="169"/>
      <c r="M84" s="169"/>
      <c r="N84" s="169"/>
      <c r="O84" s="169"/>
      <c r="P84" s="169"/>
    </row>
    <row r="85" spans="1:21" ht="30" customHeight="1">
      <c r="A85" s="166" t="s">
        <v>117</v>
      </c>
      <c r="B85" s="162"/>
      <c r="C85" s="162"/>
      <c r="D85" s="162"/>
      <c r="E85" s="162"/>
      <c r="F85" s="162"/>
      <c r="G85" s="162"/>
      <c r="H85" s="162"/>
      <c r="I85" s="162"/>
      <c r="J85" s="162"/>
      <c r="K85" s="162"/>
      <c r="L85" s="162"/>
      <c r="M85" s="162"/>
      <c r="N85" s="162"/>
      <c r="O85" s="162"/>
      <c r="P85" s="162"/>
    </row>
    <row r="86" spans="1:21" ht="21" customHeight="1">
      <c r="A86" s="81"/>
      <c r="B86" s="81"/>
      <c r="C86" s="81"/>
      <c r="D86" s="81"/>
      <c r="E86" s="81"/>
      <c r="F86" s="81"/>
      <c r="G86" s="81"/>
      <c r="H86" s="81"/>
      <c r="I86" s="81"/>
      <c r="K86" s="81"/>
      <c r="L86" s="81"/>
      <c r="M86" s="81"/>
      <c r="P86" s="151" t="s">
        <v>118</v>
      </c>
    </row>
    <row r="87" spans="1:21" ht="13.5" customHeight="1"/>
    <row r="88" spans="1:21" ht="13.5" customHeight="1">
      <c r="A88" s="150"/>
      <c r="B88" s="164" t="s">
        <v>119</v>
      </c>
      <c r="C88" s="162"/>
      <c r="D88" s="162"/>
      <c r="E88" s="20" t="s">
        <v>120</v>
      </c>
      <c r="F88" s="161" t="s">
        <v>121</v>
      </c>
      <c r="G88" s="162"/>
      <c r="H88" s="162"/>
      <c r="I88" s="162"/>
      <c r="J88" s="162"/>
      <c r="K88" s="162"/>
      <c r="L88" s="162"/>
      <c r="M88" s="162"/>
      <c r="N88" s="162"/>
      <c r="O88" s="150"/>
      <c r="P88" s="150"/>
      <c r="Q88" s="82" t="s">
        <v>121</v>
      </c>
    </row>
    <row r="89" spans="1:21" ht="13.5" customHeight="1">
      <c r="A89" s="150"/>
      <c r="B89" s="150"/>
      <c r="C89" s="150"/>
      <c r="D89" s="150"/>
      <c r="E89" s="71"/>
      <c r="F89" s="161" t="s">
        <v>251</v>
      </c>
      <c r="G89" s="162"/>
      <c r="H89" s="162"/>
      <c r="I89" s="162"/>
      <c r="J89" s="162"/>
      <c r="K89" s="162"/>
      <c r="L89" s="162"/>
      <c r="M89" s="162"/>
      <c r="N89" s="162"/>
      <c r="O89" s="150"/>
      <c r="P89" s="150"/>
      <c r="Q89" s="82" t="s">
        <v>122</v>
      </c>
    </row>
    <row r="90" spans="1:21" ht="13.5" customHeight="1">
      <c r="A90" s="150"/>
      <c r="B90" s="150"/>
      <c r="C90" s="150"/>
      <c r="D90" s="150"/>
      <c r="E90" s="71"/>
      <c r="F90" s="161" t="s">
        <v>123</v>
      </c>
      <c r="G90" s="162"/>
      <c r="H90" s="162"/>
      <c r="I90" s="162"/>
      <c r="J90" s="162"/>
      <c r="K90" s="162"/>
      <c r="L90" s="162"/>
      <c r="M90" s="162"/>
      <c r="N90" s="162"/>
      <c r="O90" s="150"/>
      <c r="P90" s="150"/>
    </row>
    <row r="91" spans="1:21" ht="15.75" customHeight="1">
      <c r="A91" s="150"/>
      <c r="B91" s="150"/>
      <c r="C91" s="150"/>
      <c r="D91" s="150"/>
      <c r="E91" s="71"/>
      <c r="F91" s="163" t="s">
        <v>124</v>
      </c>
      <c r="G91" s="162"/>
      <c r="H91" s="162"/>
      <c r="I91" s="162"/>
      <c r="J91" s="162"/>
      <c r="K91" s="162"/>
      <c r="L91" s="162"/>
      <c r="M91" s="162"/>
      <c r="N91" s="162"/>
      <c r="O91" s="150"/>
      <c r="P91" s="150"/>
    </row>
    <row r="92" spans="1:21" ht="7.5" customHeight="1">
      <c r="A92" s="150"/>
      <c r="B92" s="150"/>
      <c r="C92" s="150"/>
      <c r="D92" s="150"/>
      <c r="E92" s="71"/>
      <c r="F92" s="83"/>
      <c r="G92" s="83"/>
      <c r="H92" s="83"/>
      <c r="I92" s="83"/>
      <c r="J92" s="83"/>
      <c r="K92" s="83"/>
      <c r="L92" s="83"/>
      <c r="M92" s="83"/>
      <c r="N92" s="83"/>
      <c r="O92" s="150"/>
      <c r="P92" s="150"/>
    </row>
    <row r="93" spans="1:21" ht="13.5" hidden="1" customHeight="1">
      <c r="A93" s="150"/>
      <c r="B93" s="150"/>
      <c r="C93" s="150"/>
      <c r="D93" s="150"/>
      <c r="E93" s="20" t="s">
        <v>125</v>
      </c>
      <c r="F93" s="161" t="s">
        <v>126</v>
      </c>
      <c r="G93" s="162"/>
      <c r="H93" s="162"/>
      <c r="I93" s="162"/>
      <c r="J93" s="162"/>
      <c r="K93" s="162"/>
      <c r="L93" s="162"/>
      <c r="M93" s="162"/>
      <c r="N93" s="162"/>
      <c r="O93" s="150"/>
      <c r="P93" s="150"/>
    </row>
    <row r="94" spans="1:21" ht="13.5" hidden="1" customHeight="1">
      <c r="A94" s="150"/>
      <c r="B94" s="150"/>
      <c r="C94" s="150"/>
      <c r="D94" s="150"/>
      <c r="E94" s="71"/>
      <c r="F94" s="161" t="s">
        <v>127</v>
      </c>
      <c r="G94" s="162"/>
      <c r="H94" s="162"/>
      <c r="I94" s="162"/>
      <c r="J94" s="162"/>
      <c r="K94" s="162"/>
      <c r="L94" s="162"/>
      <c r="M94" s="162"/>
      <c r="N94" s="162"/>
      <c r="O94" s="150"/>
      <c r="P94" s="150"/>
    </row>
    <row r="95" spans="1:21" ht="7.5" hidden="1" customHeight="1">
      <c r="A95" s="150"/>
      <c r="B95" s="150"/>
      <c r="C95" s="150"/>
      <c r="D95" s="150"/>
      <c r="E95" s="71"/>
      <c r="F95" s="146"/>
      <c r="G95" s="146"/>
      <c r="H95" s="146"/>
      <c r="I95" s="146"/>
      <c r="J95" s="146"/>
      <c r="K95" s="146"/>
      <c r="L95" s="146"/>
      <c r="M95" s="146"/>
      <c r="N95" s="146"/>
      <c r="O95" s="150"/>
      <c r="P95" s="150"/>
    </row>
    <row r="96" spans="1:21" ht="6.75" customHeight="1">
      <c r="A96" s="150"/>
      <c r="B96" s="152"/>
      <c r="C96" s="152"/>
      <c r="D96" s="152"/>
      <c r="E96" s="84"/>
      <c r="F96" s="85"/>
      <c r="G96" s="85"/>
      <c r="H96" s="85"/>
      <c r="I96" s="85"/>
      <c r="J96" s="85"/>
      <c r="K96" s="85"/>
      <c r="L96" s="85"/>
      <c r="M96" s="85"/>
      <c r="N96" s="85"/>
      <c r="O96" s="150"/>
      <c r="P96" s="150"/>
    </row>
    <row r="97" spans="1:17" ht="6.75" customHeight="1">
      <c r="A97" s="150"/>
      <c r="B97" s="152"/>
      <c r="C97" s="153"/>
      <c r="D97" s="153"/>
      <c r="E97" s="153"/>
      <c r="F97" s="153"/>
      <c r="G97" s="153"/>
      <c r="H97" s="153"/>
      <c r="I97" s="153"/>
      <c r="J97" s="153"/>
      <c r="K97" s="153"/>
      <c r="L97" s="153"/>
      <c r="M97" s="152"/>
      <c r="N97" s="152"/>
      <c r="O97" s="150"/>
      <c r="P97" s="150"/>
    </row>
    <row r="98" spans="1:17" ht="13.5" customHeight="1">
      <c r="A98" s="150"/>
      <c r="B98" s="152"/>
      <c r="C98" s="152"/>
      <c r="D98" s="152"/>
      <c r="E98" s="152"/>
      <c r="F98" s="152"/>
      <c r="G98" s="152"/>
      <c r="H98" s="152"/>
      <c r="I98" s="152"/>
      <c r="J98" s="152"/>
      <c r="K98" s="152"/>
      <c r="L98" s="152"/>
      <c r="M98" s="152"/>
      <c r="N98" s="152"/>
      <c r="O98" s="150"/>
      <c r="P98" s="150"/>
    </row>
    <row r="99" spans="1:17" ht="13.5" customHeight="1">
      <c r="A99" s="150"/>
      <c r="B99" s="164" t="s">
        <v>128</v>
      </c>
      <c r="C99" s="162"/>
      <c r="D99" s="162"/>
      <c r="E99" s="20" t="s">
        <v>120</v>
      </c>
      <c r="F99" s="161" t="s">
        <v>129</v>
      </c>
      <c r="G99" s="162"/>
      <c r="H99" s="162"/>
      <c r="I99" s="162"/>
      <c r="J99" s="162"/>
      <c r="K99" s="162"/>
      <c r="L99" s="162"/>
      <c r="M99" s="162"/>
      <c r="N99" s="162"/>
      <c r="O99" s="150"/>
      <c r="P99" s="150"/>
      <c r="Q99" s="82" t="s">
        <v>130</v>
      </c>
    </row>
    <row r="100" spans="1:17" ht="13.5" customHeight="1">
      <c r="A100" s="150"/>
      <c r="B100" s="164" t="s">
        <v>131</v>
      </c>
      <c r="C100" s="162"/>
      <c r="D100" s="162"/>
      <c r="E100" s="71"/>
      <c r="F100" s="161" t="s">
        <v>252</v>
      </c>
      <c r="G100" s="162"/>
      <c r="H100" s="162"/>
      <c r="I100" s="162"/>
      <c r="J100" s="162"/>
      <c r="K100" s="162"/>
      <c r="L100" s="162"/>
      <c r="M100" s="162"/>
      <c r="N100" s="162"/>
      <c r="O100" s="150"/>
      <c r="P100" s="150"/>
      <c r="Q100" s="82" t="s">
        <v>122</v>
      </c>
    </row>
    <row r="101" spans="1:17" ht="13.5" customHeight="1">
      <c r="A101" s="150"/>
      <c r="B101" s="164" t="s">
        <v>132</v>
      </c>
      <c r="C101" s="162"/>
      <c r="D101" s="162"/>
      <c r="E101" s="71"/>
      <c r="F101" s="161" t="s">
        <v>133</v>
      </c>
      <c r="G101" s="162"/>
      <c r="H101" s="162"/>
      <c r="I101" s="162"/>
      <c r="J101" s="162"/>
      <c r="K101" s="162"/>
      <c r="L101" s="162"/>
      <c r="M101" s="162"/>
      <c r="N101" s="162"/>
      <c r="O101" s="150"/>
      <c r="P101" s="150"/>
    </row>
    <row r="102" spans="1:17" ht="15.75" customHeight="1">
      <c r="A102" s="150"/>
      <c r="B102" s="150"/>
      <c r="C102" s="150"/>
      <c r="D102" s="150"/>
      <c r="E102" s="71"/>
      <c r="F102" s="163" t="s">
        <v>134</v>
      </c>
      <c r="G102" s="162"/>
      <c r="H102" s="162"/>
      <c r="I102" s="162"/>
      <c r="J102" s="162"/>
      <c r="K102" s="162"/>
      <c r="L102" s="162"/>
      <c r="M102" s="162"/>
      <c r="N102" s="162"/>
      <c r="O102" s="150"/>
      <c r="P102" s="150"/>
    </row>
    <row r="103" spans="1:17" ht="7.5" customHeight="1">
      <c r="A103" s="150"/>
      <c r="B103" s="150"/>
      <c r="C103" s="150"/>
      <c r="D103" s="150"/>
      <c r="E103" s="71"/>
      <c r="F103" s="83"/>
      <c r="G103" s="83"/>
      <c r="H103" s="83"/>
      <c r="I103" s="83"/>
      <c r="J103" s="83"/>
      <c r="K103" s="83"/>
      <c r="L103" s="83"/>
      <c r="M103" s="83"/>
      <c r="N103" s="83"/>
      <c r="O103" s="150"/>
      <c r="P103" s="150"/>
    </row>
    <row r="104" spans="1:17" ht="13.5" hidden="1" customHeight="1">
      <c r="A104" s="150"/>
      <c r="B104" s="152"/>
      <c r="C104" s="152"/>
      <c r="D104" s="152"/>
      <c r="E104" s="20" t="s">
        <v>125</v>
      </c>
      <c r="F104" s="161" t="s">
        <v>135</v>
      </c>
      <c r="G104" s="162"/>
      <c r="H104" s="162"/>
      <c r="I104" s="162"/>
      <c r="J104" s="162"/>
      <c r="K104" s="162"/>
      <c r="L104" s="162"/>
      <c r="M104" s="162"/>
      <c r="N104" s="162"/>
      <c r="O104" s="150"/>
      <c r="P104" s="150"/>
    </row>
    <row r="105" spans="1:17" ht="13.5" hidden="1" customHeight="1">
      <c r="A105" s="150"/>
      <c r="B105" s="152"/>
      <c r="C105" s="152"/>
      <c r="D105" s="152"/>
      <c r="E105" s="71"/>
      <c r="F105" s="161" t="s">
        <v>136</v>
      </c>
      <c r="G105" s="162"/>
      <c r="H105" s="162"/>
      <c r="I105" s="162"/>
      <c r="J105" s="162"/>
      <c r="K105" s="162"/>
      <c r="L105" s="162"/>
      <c r="M105" s="162"/>
      <c r="N105" s="162"/>
      <c r="O105" s="150"/>
      <c r="P105" s="150"/>
    </row>
    <row r="106" spans="1:17" ht="7.5" hidden="1" customHeight="1">
      <c r="A106" s="150"/>
      <c r="B106" s="152"/>
      <c r="C106" s="152"/>
      <c r="D106" s="152"/>
      <c r="E106" s="71"/>
      <c r="F106" s="146"/>
      <c r="G106" s="146"/>
      <c r="H106" s="146"/>
      <c r="I106" s="146"/>
      <c r="J106" s="146"/>
      <c r="K106" s="146"/>
      <c r="L106" s="146"/>
      <c r="M106" s="146"/>
      <c r="N106" s="146"/>
      <c r="O106" s="150"/>
      <c r="P106" s="150"/>
    </row>
    <row r="107" spans="1:17" ht="6.75" customHeight="1">
      <c r="A107" s="150"/>
      <c r="B107" s="152"/>
      <c r="C107" s="152"/>
      <c r="D107" s="152"/>
      <c r="E107" s="84"/>
      <c r="F107" s="85"/>
      <c r="G107" s="85"/>
      <c r="H107" s="85"/>
      <c r="I107" s="85"/>
      <c r="J107" s="85"/>
      <c r="K107" s="85"/>
      <c r="L107" s="85"/>
      <c r="M107" s="85"/>
      <c r="N107" s="85"/>
      <c r="O107" s="150"/>
      <c r="P107" s="150"/>
    </row>
    <row r="108" spans="1:17" ht="6.75" customHeight="1">
      <c r="A108" s="150"/>
      <c r="B108" s="152"/>
      <c r="C108" s="153"/>
      <c r="D108" s="153"/>
      <c r="E108" s="153"/>
      <c r="F108" s="153"/>
      <c r="G108" s="153"/>
      <c r="H108" s="153"/>
      <c r="I108" s="153"/>
      <c r="J108" s="153"/>
      <c r="K108" s="153"/>
      <c r="L108" s="153"/>
      <c r="M108" s="152"/>
      <c r="N108" s="152"/>
      <c r="O108" s="150"/>
      <c r="P108" s="150"/>
    </row>
    <row r="109" spans="1:17" ht="13.5" customHeight="1">
      <c r="A109" s="150"/>
      <c r="B109" s="164" t="s">
        <v>137</v>
      </c>
      <c r="C109" s="162"/>
      <c r="D109" s="162"/>
      <c r="E109" s="20" t="s">
        <v>120</v>
      </c>
      <c r="F109" s="161" t="s">
        <v>138</v>
      </c>
      <c r="G109" s="162"/>
      <c r="H109" s="162"/>
      <c r="I109" s="162"/>
      <c r="J109" s="162"/>
      <c r="K109" s="162"/>
      <c r="L109" s="162"/>
      <c r="M109" s="162"/>
      <c r="N109" s="162"/>
      <c r="O109" s="150"/>
      <c r="P109" s="150"/>
      <c r="Q109" s="82" t="s">
        <v>138</v>
      </c>
    </row>
    <row r="110" spans="1:17" ht="13.5" customHeight="1">
      <c r="A110" s="150"/>
      <c r="B110" s="14"/>
      <c r="C110" s="14"/>
      <c r="D110" s="14"/>
      <c r="E110" s="71"/>
      <c r="F110" s="161" t="s">
        <v>139</v>
      </c>
      <c r="G110" s="162"/>
      <c r="H110" s="162"/>
      <c r="I110" s="162"/>
      <c r="J110" s="162"/>
      <c r="K110" s="162"/>
      <c r="L110" s="162"/>
      <c r="M110" s="162"/>
      <c r="N110" s="162"/>
      <c r="O110" s="150"/>
      <c r="P110" s="150"/>
      <c r="Q110" s="82" t="s">
        <v>122</v>
      </c>
    </row>
    <row r="111" spans="1:17" ht="13.5" customHeight="1">
      <c r="A111" s="150"/>
      <c r="B111" s="14"/>
      <c r="C111" s="14"/>
      <c r="D111" s="14"/>
      <c r="E111" s="71"/>
      <c r="F111" s="161" t="s">
        <v>140</v>
      </c>
      <c r="G111" s="162"/>
      <c r="H111" s="162"/>
      <c r="I111" s="162"/>
      <c r="J111" s="162"/>
      <c r="K111" s="162"/>
      <c r="L111" s="162"/>
      <c r="M111" s="162"/>
      <c r="N111" s="162"/>
      <c r="O111" s="150"/>
      <c r="P111" s="150"/>
    </row>
    <row r="112" spans="1:17" ht="15.75" customHeight="1">
      <c r="A112" s="150"/>
      <c r="B112" s="14"/>
      <c r="C112" s="14"/>
      <c r="D112" s="14"/>
      <c r="E112" s="71"/>
      <c r="F112" s="163" t="s">
        <v>141</v>
      </c>
      <c r="G112" s="162"/>
      <c r="H112" s="162"/>
      <c r="I112" s="162"/>
      <c r="J112" s="162"/>
      <c r="K112" s="162"/>
      <c r="L112" s="162"/>
      <c r="M112" s="162"/>
      <c r="N112" s="162"/>
      <c r="O112" s="150"/>
      <c r="P112" s="150"/>
    </row>
    <row r="113" spans="1:17" ht="7.5" customHeight="1">
      <c r="A113" s="150"/>
      <c r="B113" s="150"/>
      <c r="C113" s="150"/>
      <c r="D113" s="150"/>
      <c r="E113" s="71"/>
      <c r="F113" s="83"/>
      <c r="G113" s="83"/>
      <c r="H113" s="83"/>
      <c r="I113" s="83"/>
      <c r="J113" s="83"/>
      <c r="K113" s="83"/>
      <c r="L113" s="83"/>
      <c r="M113" s="83"/>
      <c r="N113" s="83"/>
      <c r="O113" s="150"/>
      <c r="P113" s="150"/>
    </row>
    <row r="114" spans="1:17" ht="13.5" hidden="1" customHeight="1">
      <c r="A114" s="150"/>
      <c r="B114" s="150"/>
      <c r="C114" s="150"/>
      <c r="D114" s="150"/>
      <c r="E114" s="20" t="s">
        <v>125</v>
      </c>
      <c r="F114" s="161" t="s">
        <v>142</v>
      </c>
      <c r="G114" s="162"/>
      <c r="H114" s="162"/>
      <c r="I114" s="162"/>
      <c r="J114" s="162"/>
      <c r="K114" s="162"/>
      <c r="L114" s="162"/>
      <c r="M114" s="162"/>
      <c r="N114" s="162"/>
      <c r="O114" s="150"/>
      <c r="P114" s="150"/>
    </row>
    <row r="115" spans="1:17" ht="13.5" hidden="1" customHeight="1">
      <c r="A115" s="150"/>
      <c r="B115" s="150"/>
      <c r="C115" s="150"/>
      <c r="D115" s="150"/>
      <c r="E115" s="71"/>
      <c r="F115" s="161" t="s">
        <v>143</v>
      </c>
      <c r="G115" s="162"/>
      <c r="H115" s="162"/>
      <c r="I115" s="162"/>
      <c r="J115" s="162"/>
      <c r="K115" s="162"/>
      <c r="L115" s="162"/>
      <c r="M115" s="162"/>
      <c r="N115" s="162"/>
      <c r="O115" s="150"/>
      <c r="P115" s="150"/>
    </row>
    <row r="116" spans="1:17" ht="7.5" hidden="1" customHeight="1">
      <c r="A116" s="150"/>
      <c r="B116" s="150"/>
      <c r="C116" s="150"/>
      <c r="D116" s="150"/>
      <c r="E116" s="71"/>
      <c r="F116" s="146"/>
      <c r="G116" s="146"/>
      <c r="H116" s="146"/>
      <c r="I116" s="146"/>
      <c r="J116" s="146"/>
      <c r="K116" s="146"/>
      <c r="L116" s="146"/>
      <c r="M116" s="146"/>
      <c r="N116" s="146"/>
      <c r="O116" s="150"/>
      <c r="P116" s="150"/>
    </row>
    <row r="117" spans="1:17" ht="6.75" customHeight="1">
      <c r="A117" s="150"/>
      <c r="B117" s="150"/>
      <c r="C117" s="150"/>
      <c r="D117" s="150"/>
      <c r="E117" s="71"/>
      <c r="F117" s="146"/>
      <c r="G117" s="146"/>
      <c r="H117" s="146"/>
      <c r="I117" s="146"/>
      <c r="J117" s="146"/>
      <c r="K117" s="146"/>
      <c r="L117" s="146"/>
      <c r="M117" s="146"/>
      <c r="N117" s="146"/>
      <c r="O117" s="150"/>
      <c r="P117" s="150"/>
    </row>
    <row r="118" spans="1:17" ht="6.75" customHeight="1">
      <c r="A118" s="150"/>
      <c r="B118" s="150"/>
      <c r="C118" s="154"/>
      <c r="D118" s="154"/>
      <c r="E118" s="154"/>
      <c r="F118" s="154"/>
      <c r="G118" s="154"/>
      <c r="H118" s="154"/>
      <c r="I118" s="154"/>
      <c r="J118" s="154"/>
      <c r="K118" s="154"/>
      <c r="L118" s="154"/>
      <c r="M118" s="150"/>
      <c r="N118" s="150"/>
      <c r="O118" s="150"/>
      <c r="P118" s="150"/>
    </row>
    <row r="119" spans="1:17" ht="13.5" customHeight="1">
      <c r="A119" s="150"/>
      <c r="B119" s="150"/>
      <c r="C119" s="150"/>
      <c r="D119" s="150"/>
      <c r="E119" s="150"/>
      <c r="F119" s="150"/>
      <c r="G119" s="150"/>
      <c r="H119" s="150"/>
      <c r="I119" s="150"/>
      <c r="J119" s="150"/>
      <c r="K119" s="150"/>
      <c r="L119" s="150"/>
      <c r="M119" s="150"/>
      <c r="N119" s="150"/>
      <c r="O119" s="150"/>
      <c r="P119" s="150"/>
    </row>
    <row r="120" spans="1:17" ht="13.5" customHeight="1">
      <c r="A120" s="150"/>
      <c r="B120" s="164" t="s">
        <v>144</v>
      </c>
      <c r="C120" s="162"/>
      <c r="D120" s="162"/>
      <c r="E120" s="20" t="s">
        <v>120</v>
      </c>
      <c r="F120" s="161" t="s">
        <v>145</v>
      </c>
      <c r="G120" s="162"/>
      <c r="H120" s="162"/>
      <c r="I120" s="162"/>
      <c r="J120" s="162"/>
      <c r="K120" s="162"/>
      <c r="L120" s="162"/>
      <c r="M120" s="162"/>
      <c r="N120" s="162"/>
      <c r="O120" s="150"/>
      <c r="P120" s="150"/>
      <c r="Q120" s="82" t="s">
        <v>145</v>
      </c>
    </row>
    <row r="121" spans="1:17" ht="13.5" customHeight="1">
      <c r="A121" s="150"/>
      <c r="B121" s="150"/>
      <c r="C121" s="150"/>
      <c r="D121" s="150"/>
      <c r="E121" s="71"/>
      <c r="F121" s="161" t="s">
        <v>253</v>
      </c>
      <c r="G121" s="162"/>
      <c r="H121" s="162"/>
      <c r="I121" s="162"/>
      <c r="J121" s="162"/>
      <c r="K121" s="162"/>
      <c r="L121" s="162"/>
      <c r="M121" s="162"/>
      <c r="N121" s="162"/>
      <c r="O121" s="150"/>
      <c r="P121" s="150"/>
      <c r="Q121" s="82" t="s">
        <v>122</v>
      </c>
    </row>
    <row r="122" spans="1:17" ht="13.5" hidden="1" customHeight="1">
      <c r="A122" s="150"/>
      <c r="B122" s="150"/>
      <c r="C122" s="150"/>
      <c r="D122" s="150"/>
      <c r="E122" s="71"/>
      <c r="F122" s="161"/>
      <c r="G122" s="162"/>
      <c r="H122" s="162"/>
      <c r="I122" s="162"/>
      <c r="J122" s="162"/>
      <c r="K122" s="162"/>
      <c r="L122" s="162"/>
      <c r="M122" s="162"/>
      <c r="N122" s="162"/>
      <c r="O122" s="150"/>
      <c r="P122" s="150"/>
    </row>
    <row r="123" spans="1:17" ht="13.5" customHeight="1">
      <c r="A123" s="150"/>
      <c r="B123" s="150"/>
      <c r="C123" s="150"/>
      <c r="D123" s="150"/>
      <c r="E123" s="71"/>
      <c r="F123" s="161" t="s">
        <v>146</v>
      </c>
      <c r="G123" s="162"/>
      <c r="H123" s="162"/>
      <c r="I123" s="162"/>
      <c r="J123" s="162"/>
      <c r="K123" s="162"/>
      <c r="L123" s="162"/>
      <c r="M123" s="162"/>
      <c r="N123" s="162"/>
      <c r="O123" s="150"/>
      <c r="P123" s="150"/>
    </row>
    <row r="124" spans="1:17" ht="15.75" customHeight="1">
      <c r="A124" s="150"/>
      <c r="B124" s="150"/>
      <c r="C124" s="150"/>
      <c r="D124" s="150"/>
      <c r="E124" s="71"/>
      <c r="F124" s="163" t="s">
        <v>147</v>
      </c>
      <c r="G124" s="162"/>
      <c r="H124" s="162"/>
      <c r="I124" s="162"/>
      <c r="J124" s="162"/>
      <c r="K124" s="162"/>
      <c r="L124" s="162"/>
      <c r="M124" s="162"/>
      <c r="N124" s="162"/>
      <c r="O124" s="150"/>
      <c r="P124" s="150"/>
    </row>
    <row r="125" spans="1:17" ht="7.5" customHeight="1">
      <c r="A125" s="150"/>
      <c r="B125" s="150"/>
      <c r="C125" s="150"/>
      <c r="D125" s="150"/>
      <c r="E125" s="71"/>
      <c r="F125" s="83"/>
      <c r="G125" s="83"/>
      <c r="H125" s="83"/>
      <c r="I125" s="83"/>
      <c r="J125" s="83"/>
      <c r="K125" s="83"/>
      <c r="L125" s="83"/>
      <c r="M125" s="83"/>
      <c r="N125" s="83"/>
      <c r="O125" s="150"/>
      <c r="P125" s="150"/>
    </row>
    <row r="126" spans="1:17" ht="13.5" hidden="1" customHeight="1">
      <c r="A126" s="150"/>
      <c r="B126" s="150"/>
      <c r="C126" s="150"/>
      <c r="D126" s="150"/>
      <c r="E126" s="20" t="s">
        <v>125</v>
      </c>
      <c r="F126" s="161" t="s">
        <v>148</v>
      </c>
      <c r="G126" s="162"/>
      <c r="H126" s="162"/>
      <c r="I126" s="162"/>
      <c r="J126" s="162"/>
      <c r="K126" s="162"/>
      <c r="L126" s="162"/>
      <c r="M126" s="162"/>
      <c r="N126" s="162"/>
      <c r="O126" s="150"/>
      <c r="P126" s="150"/>
    </row>
    <row r="127" spans="1:17" ht="13.5" hidden="1" customHeight="1">
      <c r="A127" s="150"/>
      <c r="B127" s="150"/>
      <c r="C127" s="150"/>
      <c r="D127" s="150"/>
      <c r="E127" s="71"/>
      <c r="F127" s="161" t="s">
        <v>149</v>
      </c>
      <c r="G127" s="162"/>
      <c r="H127" s="162"/>
      <c r="I127" s="162"/>
      <c r="J127" s="162"/>
      <c r="K127" s="162"/>
      <c r="L127" s="162"/>
      <c r="M127" s="162"/>
      <c r="N127" s="162"/>
      <c r="O127" s="150"/>
      <c r="P127" s="150"/>
    </row>
    <row r="128" spans="1:17" ht="7.5" hidden="1" customHeight="1">
      <c r="A128" s="150"/>
      <c r="B128" s="150"/>
      <c r="C128" s="150"/>
      <c r="D128" s="150"/>
      <c r="E128" s="71"/>
      <c r="F128" s="146"/>
      <c r="G128" s="146"/>
      <c r="H128" s="146"/>
      <c r="I128" s="146"/>
      <c r="J128" s="146"/>
      <c r="K128" s="146"/>
      <c r="L128" s="146"/>
      <c r="M128" s="146"/>
      <c r="N128" s="146"/>
      <c r="O128" s="150"/>
      <c r="P128" s="150"/>
    </row>
    <row r="129" spans="1:17" ht="6.75" customHeight="1">
      <c r="A129" s="150"/>
      <c r="B129" s="150"/>
      <c r="C129" s="150"/>
      <c r="D129" s="150"/>
      <c r="E129" s="71"/>
      <c r="F129" s="146"/>
      <c r="G129" s="146"/>
      <c r="H129" s="146"/>
      <c r="I129" s="146"/>
      <c r="J129" s="146"/>
      <c r="K129" s="146"/>
      <c r="L129" s="146"/>
      <c r="M129" s="146"/>
      <c r="N129" s="146"/>
      <c r="O129" s="150"/>
      <c r="P129" s="150"/>
    </row>
    <row r="130" spans="1:17" ht="6.75" customHeight="1">
      <c r="A130" s="150"/>
      <c r="B130" s="150"/>
      <c r="C130" s="154"/>
      <c r="D130" s="154"/>
      <c r="E130" s="154"/>
      <c r="F130" s="154"/>
      <c r="G130" s="154"/>
      <c r="H130" s="154"/>
      <c r="I130" s="154"/>
      <c r="J130" s="154"/>
      <c r="K130" s="154"/>
      <c r="L130" s="154"/>
      <c r="M130" s="150"/>
      <c r="N130" s="150"/>
      <c r="O130" s="150"/>
      <c r="P130" s="150"/>
    </row>
    <row r="131" spans="1:17" ht="13.5" customHeight="1">
      <c r="A131" s="150"/>
      <c r="B131" s="150"/>
      <c r="C131" s="150"/>
      <c r="D131" s="150"/>
      <c r="E131" s="150"/>
      <c r="F131" s="150"/>
      <c r="G131" s="150"/>
      <c r="H131" s="150"/>
      <c r="I131" s="150"/>
      <c r="J131" s="150"/>
      <c r="K131" s="150"/>
      <c r="L131" s="150"/>
      <c r="M131" s="150"/>
      <c r="N131" s="150"/>
      <c r="O131" s="150"/>
      <c r="P131" s="150"/>
    </row>
    <row r="132" spans="1:17" ht="13.5" customHeight="1">
      <c r="A132" s="150"/>
      <c r="B132" s="164" t="s">
        <v>150</v>
      </c>
      <c r="C132" s="162"/>
      <c r="D132" s="162"/>
      <c r="E132" s="20" t="s">
        <v>120</v>
      </c>
      <c r="F132" s="161" t="s">
        <v>151</v>
      </c>
      <c r="G132" s="162"/>
      <c r="H132" s="162"/>
      <c r="I132" s="162"/>
      <c r="J132" s="162"/>
      <c r="K132" s="162"/>
      <c r="L132" s="162"/>
      <c r="M132" s="162"/>
      <c r="N132" s="162"/>
      <c r="O132" s="150"/>
      <c r="P132" s="150"/>
      <c r="Q132" s="82" t="str">
        <f>F132</f>
        <v>若　松　　潤</v>
      </c>
    </row>
    <row r="133" spans="1:17" ht="13.5" customHeight="1">
      <c r="A133" s="150"/>
      <c r="B133" s="150"/>
      <c r="C133" s="150"/>
      <c r="D133" s="150"/>
      <c r="E133" s="71"/>
      <c r="F133" s="161" t="s">
        <v>254</v>
      </c>
      <c r="G133" s="162"/>
      <c r="H133" s="162"/>
      <c r="I133" s="162"/>
      <c r="J133" s="162"/>
      <c r="K133" s="162"/>
      <c r="L133" s="162"/>
      <c r="M133" s="162"/>
      <c r="N133" s="162"/>
      <c r="O133" s="150"/>
      <c r="P133" s="150"/>
      <c r="Q133" s="82" t="s">
        <v>122</v>
      </c>
    </row>
    <row r="134" spans="1:17" ht="13.5" customHeight="1">
      <c r="A134" s="150"/>
      <c r="B134" s="150"/>
      <c r="C134" s="150"/>
      <c r="D134" s="150"/>
      <c r="E134" s="71"/>
      <c r="F134" s="161" t="s">
        <v>152</v>
      </c>
      <c r="G134" s="162"/>
      <c r="H134" s="162"/>
      <c r="I134" s="162"/>
      <c r="J134" s="162"/>
      <c r="K134" s="162"/>
      <c r="L134" s="162"/>
      <c r="M134" s="162"/>
      <c r="N134" s="162"/>
      <c r="O134" s="150"/>
      <c r="P134" s="150"/>
    </row>
    <row r="135" spans="1:17" ht="17.25" customHeight="1">
      <c r="A135" s="150"/>
      <c r="B135" s="150"/>
      <c r="C135" s="150"/>
      <c r="D135" s="150"/>
      <c r="E135" s="71"/>
      <c r="F135" s="163" t="s">
        <v>153</v>
      </c>
      <c r="G135" s="162"/>
      <c r="H135" s="162"/>
      <c r="I135" s="162"/>
      <c r="J135" s="162"/>
      <c r="K135" s="162"/>
      <c r="L135" s="162"/>
      <c r="M135" s="162"/>
      <c r="N135" s="162"/>
      <c r="O135" s="150"/>
      <c r="P135" s="150"/>
    </row>
    <row r="136" spans="1:17" ht="7.5" customHeight="1">
      <c r="A136" s="150"/>
      <c r="B136" s="150"/>
      <c r="C136" s="150"/>
      <c r="D136" s="150"/>
      <c r="E136" s="71"/>
      <c r="F136" s="83"/>
      <c r="G136" s="83"/>
      <c r="H136" s="83"/>
      <c r="I136" s="83"/>
      <c r="J136" s="83"/>
      <c r="K136" s="83"/>
      <c r="L136" s="83"/>
      <c r="M136" s="83"/>
      <c r="N136" s="83"/>
      <c r="O136" s="150"/>
      <c r="P136" s="150"/>
    </row>
    <row r="137" spans="1:17" ht="13.5" hidden="1" customHeight="1">
      <c r="A137" s="150"/>
      <c r="B137" s="150"/>
      <c r="C137" s="150"/>
      <c r="D137" s="150"/>
      <c r="E137" s="20" t="s">
        <v>125</v>
      </c>
      <c r="F137" s="161" t="s">
        <v>154</v>
      </c>
      <c r="G137" s="162"/>
      <c r="H137" s="162"/>
      <c r="I137" s="162"/>
      <c r="J137" s="162"/>
      <c r="K137" s="162"/>
      <c r="L137" s="162"/>
      <c r="M137" s="162"/>
      <c r="N137" s="162"/>
      <c r="O137" s="150"/>
      <c r="P137" s="150"/>
    </row>
    <row r="138" spans="1:17" ht="13.5" hidden="1" customHeight="1">
      <c r="A138" s="150"/>
      <c r="B138" s="150"/>
      <c r="C138" s="150"/>
      <c r="D138" s="150"/>
      <c r="E138" s="71"/>
      <c r="F138" s="161" t="s">
        <v>155</v>
      </c>
      <c r="G138" s="162"/>
      <c r="H138" s="162"/>
      <c r="I138" s="162"/>
      <c r="J138" s="162"/>
      <c r="K138" s="162"/>
      <c r="L138" s="162"/>
      <c r="M138" s="162"/>
      <c r="N138" s="162"/>
      <c r="O138" s="150"/>
      <c r="P138" s="150"/>
    </row>
    <row r="139" spans="1:17" ht="7.5" hidden="1" customHeight="1">
      <c r="A139" s="150"/>
      <c r="B139" s="150"/>
      <c r="C139" s="150"/>
      <c r="D139" s="150"/>
      <c r="E139" s="71"/>
      <c r="F139" s="146"/>
      <c r="G139" s="146"/>
      <c r="H139" s="146"/>
      <c r="I139" s="146"/>
      <c r="J139" s="146"/>
      <c r="K139" s="146"/>
      <c r="L139" s="146"/>
      <c r="M139" s="146"/>
      <c r="N139" s="146"/>
      <c r="O139" s="150"/>
      <c r="P139" s="150"/>
    </row>
    <row r="140" spans="1:17" ht="6.75" customHeight="1">
      <c r="A140" s="150"/>
      <c r="B140" s="152"/>
      <c r="C140" s="152"/>
      <c r="D140" s="152"/>
      <c r="E140" s="84"/>
      <c r="F140" s="85"/>
      <c r="G140" s="85"/>
      <c r="H140" s="85"/>
      <c r="I140" s="85"/>
      <c r="J140" s="85"/>
      <c r="K140" s="85"/>
      <c r="L140" s="85"/>
      <c r="M140" s="85"/>
      <c r="N140" s="85"/>
      <c r="O140" s="150"/>
      <c r="P140" s="150"/>
    </row>
    <row r="141" spans="1:17" ht="13.5" customHeight="1">
      <c r="A141" s="150"/>
      <c r="B141" s="152"/>
      <c r="C141" s="153"/>
      <c r="D141" s="153"/>
      <c r="E141" s="153"/>
      <c r="F141" s="153"/>
      <c r="G141" s="153"/>
      <c r="H141" s="153"/>
      <c r="I141" s="153"/>
      <c r="J141" s="153"/>
      <c r="K141" s="153"/>
      <c r="L141" s="153"/>
      <c r="M141" s="152"/>
      <c r="N141" s="152"/>
      <c r="O141" s="150"/>
      <c r="P141" s="150"/>
    </row>
    <row r="142" spans="1:17" ht="13.5" customHeight="1">
      <c r="A142" s="167" t="s">
        <v>156</v>
      </c>
      <c r="B142" s="162"/>
      <c r="C142" s="162"/>
      <c r="D142" s="162"/>
      <c r="E142" s="162"/>
      <c r="F142" s="162"/>
      <c r="G142" s="162"/>
      <c r="H142" s="162"/>
      <c r="I142" s="162"/>
      <c r="J142" s="162"/>
      <c r="K142" s="162"/>
      <c r="L142" s="162"/>
      <c r="M142" s="162"/>
      <c r="N142" s="162"/>
      <c r="O142" s="150"/>
      <c r="P142" s="150"/>
    </row>
    <row r="143" spans="1:17" ht="13.5" customHeight="1">
      <c r="A143" s="155"/>
      <c r="B143" s="155"/>
      <c r="C143" s="155"/>
      <c r="D143" s="155"/>
      <c r="E143" s="155"/>
      <c r="F143" s="155"/>
      <c r="G143" s="155"/>
      <c r="H143" s="155"/>
      <c r="I143" s="155"/>
      <c r="J143" s="155"/>
      <c r="K143" s="155"/>
      <c r="L143" s="155"/>
      <c r="M143" s="155"/>
      <c r="N143" s="155"/>
      <c r="O143" s="150"/>
      <c r="P143" s="150"/>
    </row>
    <row r="144" spans="1:17" ht="14.25" customHeight="1">
      <c r="A144" s="167" t="s">
        <v>157</v>
      </c>
      <c r="B144" s="162"/>
      <c r="C144" s="162"/>
      <c r="D144" s="162"/>
      <c r="E144" s="162"/>
      <c r="F144" s="162"/>
      <c r="G144" s="162"/>
      <c r="H144" s="162"/>
      <c r="I144" s="162"/>
      <c r="J144" s="162"/>
      <c r="K144" s="162"/>
      <c r="L144" s="162"/>
      <c r="M144" s="162"/>
      <c r="N144" s="162"/>
      <c r="O144" s="162"/>
      <c r="P144" s="162"/>
    </row>
    <row r="145" spans="1:17" ht="18" customHeight="1">
      <c r="A145" s="86"/>
      <c r="B145" s="86"/>
      <c r="C145" s="86"/>
      <c r="D145" s="86"/>
      <c r="E145" s="86"/>
      <c r="F145" s="86"/>
      <c r="G145" s="86"/>
      <c r="H145" s="86"/>
      <c r="I145" s="86"/>
      <c r="J145" s="86"/>
      <c r="K145" s="86"/>
      <c r="L145" s="86"/>
      <c r="M145" s="86"/>
      <c r="N145" s="86"/>
    </row>
    <row r="146" spans="1:17" ht="18" customHeight="1">
      <c r="E146" s="20" t="s">
        <v>120</v>
      </c>
      <c r="F146" s="161" t="s">
        <v>129</v>
      </c>
      <c r="G146" s="169"/>
      <c r="H146" s="169"/>
      <c r="I146" s="169"/>
      <c r="J146" s="169"/>
      <c r="K146" s="169"/>
      <c r="L146" s="169"/>
      <c r="M146" s="169"/>
      <c r="N146" s="169"/>
      <c r="Q146" s="82" t="s">
        <v>130</v>
      </c>
    </row>
    <row r="147" spans="1:17" ht="18" customHeight="1">
      <c r="E147" s="20"/>
      <c r="F147" s="161" t="s">
        <v>158</v>
      </c>
      <c r="G147" s="169"/>
      <c r="H147" s="169"/>
      <c r="I147" s="169"/>
      <c r="J147" s="169"/>
      <c r="K147" s="169"/>
      <c r="L147" s="169"/>
      <c r="M147" s="169"/>
      <c r="N147" s="169"/>
      <c r="O147" s="169"/>
      <c r="P147" s="169"/>
    </row>
    <row r="148" spans="1:17" ht="18" customHeight="1">
      <c r="E148" s="71"/>
      <c r="F148" s="170" t="s">
        <v>159</v>
      </c>
      <c r="G148" s="169"/>
      <c r="H148" s="169"/>
      <c r="I148" s="169"/>
      <c r="J148" s="169"/>
      <c r="K148" s="169"/>
      <c r="L148" s="169"/>
      <c r="M148" s="169"/>
      <c r="N148" s="169"/>
      <c r="Q148" s="82" t="s">
        <v>122</v>
      </c>
    </row>
    <row r="149" spans="1:17" ht="18" customHeight="1">
      <c r="B149" s="168" t="s">
        <v>160</v>
      </c>
      <c r="C149" s="169"/>
      <c r="D149" s="169"/>
      <c r="E149" s="71"/>
      <c r="F149" s="161" t="s">
        <v>161</v>
      </c>
      <c r="G149" s="169"/>
      <c r="H149" s="169"/>
      <c r="I149" s="169"/>
      <c r="J149" s="169"/>
      <c r="K149" s="169"/>
      <c r="L149" s="169"/>
      <c r="M149" s="169"/>
      <c r="N149" s="169"/>
    </row>
    <row r="150" spans="1:17" ht="18" customHeight="1">
      <c r="B150" s="169"/>
      <c r="C150" s="169"/>
      <c r="D150" s="169"/>
      <c r="E150" s="71"/>
      <c r="F150" s="163" t="s">
        <v>134</v>
      </c>
      <c r="G150" s="169"/>
      <c r="H150" s="169"/>
      <c r="I150" s="169"/>
      <c r="J150" s="169"/>
      <c r="K150" s="169"/>
      <c r="L150" s="169"/>
      <c r="M150" s="169"/>
      <c r="N150" s="169"/>
    </row>
    <row r="151" spans="1:17" ht="18" customHeight="1">
      <c r="E151" s="71"/>
      <c r="F151" s="83"/>
      <c r="G151" s="83"/>
      <c r="H151" s="83"/>
      <c r="I151" s="83"/>
      <c r="J151" s="83"/>
      <c r="K151" s="83"/>
      <c r="L151" s="83"/>
      <c r="M151" s="83"/>
      <c r="N151" s="83"/>
    </row>
    <row r="152" spans="1:17" ht="18" customHeight="1">
      <c r="E152" s="20" t="s">
        <v>125</v>
      </c>
      <c r="F152" s="161" t="s">
        <v>135</v>
      </c>
      <c r="G152" s="169"/>
      <c r="H152" s="169"/>
      <c r="I152" s="169"/>
      <c r="J152" s="169"/>
      <c r="K152" s="169"/>
      <c r="L152" s="169"/>
      <c r="M152" s="169"/>
      <c r="N152" s="169"/>
      <c r="O152" s="169"/>
      <c r="P152" s="169"/>
      <c r="Q152" s="82" t="s">
        <v>162</v>
      </c>
    </row>
    <row r="153" spans="1:17" ht="18" customHeight="1">
      <c r="E153" s="71"/>
      <c r="F153" s="161" t="s">
        <v>163</v>
      </c>
      <c r="G153" s="169"/>
      <c r="H153" s="169"/>
      <c r="I153" s="169"/>
      <c r="J153" s="169"/>
      <c r="K153" s="169"/>
      <c r="L153" s="169"/>
      <c r="M153" s="169"/>
      <c r="N153" s="169"/>
      <c r="O153" s="169"/>
      <c r="P153" s="169"/>
      <c r="Q153" s="82" t="s">
        <v>164</v>
      </c>
    </row>
    <row r="154" spans="1:17" ht="13.5" customHeight="1"/>
    <row r="155" spans="1:17" ht="13.5" customHeight="1"/>
    <row r="156" spans="1:17" ht="18" customHeight="1">
      <c r="B156" s="164" t="s">
        <v>165</v>
      </c>
      <c r="C156" s="162"/>
      <c r="D156" s="162"/>
      <c r="E156" s="20" t="s">
        <v>120</v>
      </c>
      <c r="F156" s="161" t="s">
        <v>166</v>
      </c>
      <c r="G156" s="162"/>
      <c r="H156" s="162"/>
      <c r="I156" s="162"/>
      <c r="J156" s="162"/>
      <c r="K156" s="162"/>
      <c r="L156" s="162"/>
      <c r="M156" s="162"/>
      <c r="N156" s="162"/>
      <c r="O156" s="150"/>
      <c r="P156" s="150"/>
    </row>
    <row r="157" spans="1:17" ht="18" customHeight="1">
      <c r="B157" s="150"/>
      <c r="C157" s="150"/>
      <c r="D157" s="150"/>
      <c r="E157" s="150"/>
      <c r="F157" s="170" t="s">
        <v>167</v>
      </c>
      <c r="G157" s="162"/>
      <c r="H157" s="162"/>
      <c r="I157" s="162"/>
      <c r="J157" s="162"/>
      <c r="K157" s="162"/>
      <c r="L157" s="162"/>
      <c r="M157" s="162"/>
      <c r="N157" s="162"/>
      <c r="O157" s="150"/>
      <c r="P157" s="150"/>
    </row>
    <row r="158" spans="1:17" ht="18" customHeight="1">
      <c r="B158" s="207" t="s">
        <v>168</v>
      </c>
      <c r="C158" s="207"/>
      <c r="D158" s="207"/>
      <c r="E158" s="207"/>
      <c r="F158" s="207"/>
      <c r="G158" s="207"/>
      <c r="H158" s="207"/>
      <c r="I158" s="207"/>
      <c r="J158" s="207"/>
      <c r="K158" s="207"/>
      <c r="L158" s="207"/>
      <c r="M158" s="207"/>
      <c r="N158" s="207"/>
      <c r="O158" s="207"/>
      <c r="P158" s="207"/>
    </row>
    <row r="159" spans="1:17" ht="13.5" customHeight="1"/>
    <row r="160" spans="1:17"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140">
    <mergeCell ref="B158:P158"/>
    <mergeCell ref="A1:N1"/>
    <mergeCell ref="A2:P2"/>
    <mergeCell ref="A3:N3"/>
    <mergeCell ref="A4:P4"/>
    <mergeCell ref="A5:P5"/>
    <mergeCell ref="A7:P7"/>
    <mergeCell ref="A10:P10"/>
    <mergeCell ref="C11:P11"/>
    <mergeCell ref="C12:P12"/>
    <mergeCell ref="C13:P13"/>
    <mergeCell ref="C14:N14"/>
    <mergeCell ref="C15:P15"/>
    <mergeCell ref="C17:P17"/>
    <mergeCell ref="A18:N18"/>
    <mergeCell ref="D22:N22"/>
    <mergeCell ref="C23:P23"/>
    <mergeCell ref="A20:P20"/>
    <mergeCell ref="C16:P16"/>
    <mergeCell ref="J43:K43"/>
    <mergeCell ref="D24:P24"/>
    <mergeCell ref="C25:P25"/>
    <mergeCell ref="A26:N26"/>
    <mergeCell ref="A27:E27"/>
    <mergeCell ref="C28:P28"/>
    <mergeCell ref="C29:P29"/>
    <mergeCell ref="C30:N30"/>
    <mergeCell ref="C31:N31"/>
    <mergeCell ref="B54:P54"/>
    <mergeCell ref="I55:P61"/>
    <mergeCell ref="B56:B57"/>
    <mergeCell ref="C56:G56"/>
    <mergeCell ref="D57:E57"/>
    <mergeCell ref="D63:P63"/>
    <mergeCell ref="C64:D64"/>
    <mergeCell ref="E64:N64"/>
    <mergeCell ref="C32:N32"/>
    <mergeCell ref="A41:E41"/>
    <mergeCell ref="C42:E42"/>
    <mergeCell ref="N42:N43"/>
    <mergeCell ref="O42:P43"/>
    <mergeCell ref="D43:E43"/>
    <mergeCell ref="G43:H43"/>
    <mergeCell ref="F42:H42"/>
    <mergeCell ref="I42:M42"/>
    <mergeCell ref="C33:P33"/>
    <mergeCell ref="C35:P35"/>
    <mergeCell ref="C36:P36"/>
    <mergeCell ref="C37:P37"/>
    <mergeCell ref="C39:N39"/>
    <mergeCell ref="C40:P40"/>
    <mergeCell ref="B42:B43"/>
    <mergeCell ref="E65:P65"/>
    <mergeCell ref="C66:N66"/>
    <mergeCell ref="D67:N67"/>
    <mergeCell ref="A68:C68"/>
    <mergeCell ref="J71:K71"/>
    <mergeCell ref="M71:N71"/>
    <mergeCell ref="D68:H68"/>
    <mergeCell ref="J68:K68"/>
    <mergeCell ref="D69:H69"/>
    <mergeCell ref="J69:K69"/>
    <mergeCell ref="D70:H70"/>
    <mergeCell ref="J70:K70"/>
    <mergeCell ref="D71:H71"/>
    <mergeCell ref="D72:H72"/>
    <mergeCell ref="J72:K72"/>
    <mergeCell ref="D73:H73"/>
    <mergeCell ref="J73:K73"/>
    <mergeCell ref="D74:H74"/>
    <mergeCell ref="J74:K74"/>
    <mergeCell ref="J75:K75"/>
    <mergeCell ref="F133:N133"/>
    <mergeCell ref="F134:N134"/>
    <mergeCell ref="D75:H75"/>
    <mergeCell ref="D76:H76"/>
    <mergeCell ref="J76:K76"/>
    <mergeCell ref="C77:D77"/>
    <mergeCell ref="E77:P77"/>
    <mergeCell ref="D78:P78"/>
    <mergeCell ref="C79:P79"/>
    <mergeCell ref="C80:G80"/>
    <mergeCell ref="H80:K80"/>
    <mergeCell ref="L80:M80"/>
    <mergeCell ref="D81:P81"/>
    <mergeCell ref="C82:P82"/>
    <mergeCell ref="C83:G83"/>
    <mergeCell ref="H83:P83"/>
    <mergeCell ref="A84:P84"/>
    <mergeCell ref="F135:N135"/>
    <mergeCell ref="F137:N137"/>
    <mergeCell ref="F138:N138"/>
    <mergeCell ref="A142:N142"/>
    <mergeCell ref="A144:P144"/>
    <mergeCell ref="B149:D150"/>
    <mergeCell ref="B156:D156"/>
    <mergeCell ref="F156:N156"/>
    <mergeCell ref="F157:N157"/>
    <mergeCell ref="F146:N146"/>
    <mergeCell ref="F147:P147"/>
    <mergeCell ref="F148:N148"/>
    <mergeCell ref="F149:N149"/>
    <mergeCell ref="F150:N150"/>
    <mergeCell ref="F152:P152"/>
    <mergeCell ref="F153:P153"/>
    <mergeCell ref="F109:N109"/>
    <mergeCell ref="A85:P85"/>
    <mergeCell ref="B88:D88"/>
    <mergeCell ref="F88:N88"/>
    <mergeCell ref="F89:N89"/>
    <mergeCell ref="F90:N90"/>
    <mergeCell ref="F91:N91"/>
    <mergeCell ref="F93:N93"/>
    <mergeCell ref="F94:N94"/>
    <mergeCell ref="B99:D99"/>
    <mergeCell ref="F99:N99"/>
    <mergeCell ref="F123:N123"/>
    <mergeCell ref="F124:N124"/>
    <mergeCell ref="F126:N126"/>
    <mergeCell ref="F127:N127"/>
    <mergeCell ref="B132:D132"/>
    <mergeCell ref="F132:N132"/>
    <mergeCell ref="A55:G55"/>
    <mergeCell ref="F110:N110"/>
    <mergeCell ref="F111:N111"/>
    <mergeCell ref="F112:N112"/>
    <mergeCell ref="F114:N114"/>
    <mergeCell ref="F115:N115"/>
    <mergeCell ref="B120:D120"/>
    <mergeCell ref="F120:N120"/>
    <mergeCell ref="F121:N121"/>
    <mergeCell ref="F122:N122"/>
    <mergeCell ref="B100:D100"/>
    <mergeCell ref="F100:N100"/>
    <mergeCell ref="B101:D101"/>
    <mergeCell ref="F101:N101"/>
    <mergeCell ref="F102:N102"/>
    <mergeCell ref="F104:N104"/>
    <mergeCell ref="F105:N105"/>
    <mergeCell ref="B109:D109"/>
  </mergeCells>
  <phoneticPr fontId="47"/>
  <printOptions horizontalCentered="1" verticalCentered="1"/>
  <pageMargins left="0.39370078740157483" right="0.39370078740157483" top="0.19685039370078741" bottom="0.19685039370078741" header="0" footer="0"/>
  <pageSetup paperSize="9" scale="89" orientation="portrait" r:id="rId1"/>
  <rowBreaks count="2" manualBreakCount="2">
    <brk id="28" max="15" man="1"/>
    <brk id="83" max="15" man="1"/>
  </rowBreaks>
  <colBreaks count="1" manualBreakCount="1">
    <brk id="16" max="1048575" man="1"/>
  </colBreaks>
  <drawing r:id="rId2"/>
  <legacyDrawing r:id="rId3"/>
  <oleObjects>
    <mc:AlternateContent xmlns:mc="http://schemas.openxmlformats.org/markup-compatibility/2006">
      <mc:Choice Requires="x14">
        <oleObject shapeId="1025" r:id="rId4">
          <objectPr defaultSize="0" autoPict="0" r:id="rId5">
            <anchor moveWithCells="1">
              <from>
                <xdr:col>13</xdr:col>
                <xdr:colOff>190500</xdr:colOff>
                <xdr:row>29</xdr:row>
                <xdr:rowOff>57150</xdr:rowOff>
              </from>
              <to>
                <xdr:col>15</xdr:col>
                <xdr:colOff>95250</xdr:colOff>
                <xdr:row>32</xdr:row>
                <xdr:rowOff>428625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02"/>
  <sheetViews>
    <sheetView showGridLines="0" showRowColHeaders="0" showZeros="0" tabSelected="1" workbookViewId="0">
      <pane xSplit="16" topLeftCell="Q1" activePane="topRight" state="frozen"/>
      <selection pane="topRight" activeCell="AG6" sqref="AG6"/>
    </sheetView>
  </sheetViews>
  <sheetFormatPr defaultColWidth="14.42578125" defaultRowHeight="15" customHeight="1"/>
  <cols>
    <col min="1" max="1" width="5.7109375" customWidth="1"/>
    <col min="2" max="2" width="8.85546875" customWidth="1"/>
    <col min="3" max="3" width="7.140625" customWidth="1"/>
    <col min="4" max="4" width="3.85546875" customWidth="1"/>
    <col min="5" max="5" width="6.42578125" customWidth="1"/>
    <col min="6" max="6" width="7" customWidth="1"/>
    <col min="7" max="7" width="3.85546875" customWidth="1"/>
    <col min="8" max="8" width="7.140625" customWidth="1"/>
    <col min="9" max="9" width="7" customWidth="1"/>
    <col min="10" max="10" width="4.42578125" customWidth="1"/>
    <col min="11" max="11" width="7.140625" customWidth="1"/>
    <col min="12" max="12" width="7" customWidth="1"/>
    <col min="13" max="13" width="6.7109375" customWidth="1"/>
    <col min="14" max="14" width="3.85546875" customWidth="1"/>
    <col min="15" max="15" width="5.42578125" customWidth="1"/>
    <col min="16" max="16" width="3.85546875" customWidth="1"/>
    <col min="17" max="17" width="9" customWidth="1"/>
    <col min="18" max="18" width="9.7109375" customWidth="1"/>
    <col min="19" max="19" width="2.85546875" hidden="1" customWidth="1"/>
    <col min="20" max="22" width="6.28515625" hidden="1" customWidth="1"/>
    <col min="23" max="23" width="13" hidden="1" customWidth="1"/>
    <col min="24" max="27" width="6.28515625" hidden="1" customWidth="1"/>
    <col min="28" max="28" width="15.140625" hidden="1" customWidth="1"/>
    <col min="29" max="30" width="6.28515625" hidden="1" customWidth="1"/>
    <col min="31" max="31" width="6.42578125" hidden="1" customWidth="1"/>
    <col min="32" max="32" width="9" hidden="1" customWidth="1"/>
  </cols>
  <sheetData>
    <row r="1" spans="1:32" ht="28.5" customHeight="1">
      <c r="A1" s="87"/>
      <c r="B1" s="87"/>
      <c r="C1" s="87"/>
      <c r="D1" s="401" t="s">
        <v>169</v>
      </c>
      <c r="E1" s="365"/>
      <c r="F1" s="365"/>
      <c r="G1" s="365"/>
      <c r="H1" s="365"/>
      <c r="I1" s="365"/>
      <c r="J1" s="365"/>
      <c r="K1" s="365"/>
      <c r="L1" s="365"/>
      <c r="M1" s="365"/>
      <c r="N1" s="365"/>
      <c r="O1" s="365"/>
      <c r="P1" s="366"/>
      <c r="S1" s="88"/>
      <c r="T1" s="88"/>
      <c r="U1" s="88"/>
      <c r="V1" s="88"/>
      <c r="W1" s="88"/>
      <c r="X1" s="88"/>
      <c r="Y1" s="88"/>
      <c r="Z1" s="88"/>
      <c r="AA1" s="88"/>
      <c r="AB1" s="88"/>
      <c r="AC1" s="88"/>
      <c r="AD1" s="88"/>
      <c r="AE1" s="88"/>
      <c r="AF1" s="88"/>
    </row>
    <row r="2" spans="1:32" ht="5.25" customHeight="1">
      <c r="A2" s="87"/>
      <c r="B2" s="87"/>
      <c r="C2" s="87"/>
      <c r="D2" s="87"/>
      <c r="E2" s="87"/>
      <c r="F2" s="87"/>
      <c r="G2" s="87"/>
      <c r="H2" s="87"/>
      <c r="I2" s="87"/>
      <c r="J2" s="87"/>
      <c r="K2" s="87"/>
      <c r="L2" s="87"/>
      <c r="M2" s="87"/>
      <c r="N2" s="87"/>
      <c r="O2" s="87"/>
      <c r="P2" s="87"/>
    </row>
    <row r="3" spans="1:32" ht="13.5" customHeight="1">
      <c r="A3" s="87"/>
      <c r="B3" s="87"/>
      <c r="C3" s="87"/>
      <c r="D3" s="87"/>
      <c r="E3" s="87"/>
      <c r="F3" s="87"/>
      <c r="G3" s="87"/>
      <c r="H3" s="87"/>
      <c r="I3" s="87"/>
      <c r="J3" s="87"/>
      <c r="K3" s="402" t="s">
        <v>170</v>
      </c>
      <c r="L3" s="366"/>
      <c r="M3" s="156"/>
      <c r="N3" s="89" t="s">
        <v>171</v>
      </c>
      <c r="O3" s="156"/>
      <c r="P3" s="89" t="s">
        <v>172</v>
      </c>
    </row>
    <row r="4" spans="1:32" ht="5.25" customHeight="1">
      <c r="A4" s="87"/>
      <c r="B4" s="87"/>
      <c r="C4" s="87"/>
      <c r="D4" s="87"/>
      <c r="E4" s="87"/>
      <c r="F4" s="87"/>
      <c r="G4" s="87"/>
      <c r="H4" s="87"/>
      <c r="I4" s="87"/>
      <c r="J4" s="87"/>
      <c r="K4" s="87"/>
      <c r="L4" s="87"/>
      <c r="M4" s="87"/>
      <c r="N4" s="87"/>
      <c r="O4" s="87"/>
      <c r="P4" s="87"/>
    </row>
    <row r="5" spans="1:32" ht="30.75">
      <c r="A5" s="403" t="s">
        <v>173</v>
      </c>
      <c r="B5" s="190"/>
      <c r="C5" s="404"/>
      <c r="D5" s="405"/>
      <c r="E5" s="406"/>
      <c r="F5" s="406"/>
      <c r="G5" s="406"/>
      <c r="H5" s="406"/>
      <c r="I5" s="406"/>
      <c r="J5" s="406"/>
      <c r="K5" s="406"/>
      <c r="L5" s="406"/>
      <c r="M5" s="406"/>
      <c r="N5" s="406"/>
      <c r="O5" s="406"/>
      <c r="P5" s="407"/>
    </row>
    <row r="6" spans="1:32" ht="30.75">
      <c r="A6" s="361" t="s">
        <v>174</v>
      </c>
      <c r="B6" s="218"/>
      <c r="C6" s="362"/>
      <c r="D6" s="408"/>
      <c r="E6" s="409"/>
      <c r="F6" s="409"/>
      <c r="G6" s="409"/>
      <c r="H6" s="409"/>
      <c r="I6" s="409"/>
      <c r="J6" s="410"/>
      <c r="K6" s="411" t="s">
        <v>175</v>
      </c>
      <c r="L6" s="206"/>
      <c r="M6" s="412"/>
      <c r="N6" s="409"/>
      <c r="O6" s="409"/>
      <c r="P6" s="413"/>
    </row>
    <row r="7" spans="1:32" ht="30.75">
      <c r="A7" s="363" t="s">
        <v>176</v>
      </c>
      <c r="B7" s="218"/>
      <c r="C7" s="362"/>
      <c r="D7" s="414"/>
      <c r="E7" s="409"/>
      <c r="F7" s="409"/>
      <c r="G7" s="409"/>
      <c r="H7" s="409"/>
      <c r="I7" s="409"/>
      <c r="J7" s="409"/>
      <c r="K7" s="409"/>
      <c r="L7" s="409"/>
      <c r="M7" s="409"/>
      <c r="N7" s="409"/>
      <c r="O7" s="409"/>
      <c r="P7" s="413"/>
      <c r="Q7" s="90"/>
    </row>
    <row r="8" spans="1:32" ht="17.25">
      <c r="A8" s="415" t="s">
        <v>177</v>
      </c>
      <c r="B8" s="416"/>
      <c r="C8" s="417"/>
      <c r="D8" s="342" t="str">
        <f>U24</f>
        <v>１種・社</v>
      </c>
      <c r="E8" s="339"/>
      <c r="F8" s="157"/>
      <c r="G8" s="342" t="str">
        <f>V24</f>
        <v>１種・大</v>
      </c>
      <c r="H8" s="339"/>
      <c r="I8" s="157"/>
      <c r="J8" s="342" t="str">
        <f>W24</f>
        <v>２種・高</v>
      </c>
      <c r="K8" s="339"/>
      <c r="L8" s="157"/>
      <c r="M8" s="386" t="s">
        <v>178</v>
      </c>
      <c r="N8" s="387"/>
      <c r="O8" s="393">
        <f>IF($M$6=D8,F8,IF($M$6=G8,I8,IF($M$6=J8,L8,IF($M$6=J9,L9,IF($M$6=D9,F9,IF($M$6=D10,F10+I10+L10+O10,IF($M$6=G10,I10+L10+O10,0)))))))+IF($M$6=J10,L10+O10,IF($M$6=M10,O10,IF($M$6=G9,I9,0)))</f>
        <v>0</v>
      </c>
      <c r="P8" s="394"/>
    </row>
    <row r="9" spans="1:32" ht="17.25">
      <c r="A9" s="418"/>
      <c r="B9" s="169"/>
      <c r="C9" s="419"/>
      <c r="D9" s="343" t="str">
        <f>Y24</f>
        <v>４種・小</v>
      </c>
      <c r="E9" s="346"/>
      <c r="F9" s="158"/>
      <c r="G9" s="343" t="str">
        <f>AD24</f>
        <v>シ ニ ア</v>
      </c>
      <c r="H9" s="346"/>
      <c r="I9" s="158"/>
      <c r="J9" s="343" t="str">
        <f>X24</f>
        <v>３種・中</v>
      </c>
      <c r="K9" s="346"/>
      <c r="L9" s="158"/>
      <c r="M9" s="193"/>
      <c r="N9" s="388"/>
      <c r="O9" s="395"/>
      <c r="P9" s="396"/>
    </row>
    <row r="10" spans="1:32" ht="17.25">
      <c r="A10" s="420"/>
      <c r="B10" s="421"/>
      <c r="C10" s="422"/>
      <c r="D10" s="313" t="str">
        <f>Z24</f>
        <v>女子一般</v>
      </c>
      <c r="E10" s="318"/>
      <c r="F10" s="159"/>
      <c r="G10" s="381" t="str">
        <f>AA24</f>
        <v>女子大学</v>
      </c>
      <c r="H10" s="382"/>
      <c r="I10" s="160"/>
      <c r="J10" s="397" t="str">
        <f>AB24</f>
        <v>女子高校</v>
      </c>
      <c r="K10" s="318"/>
      <c r="L10" s="159"/>
      <c r="M10" s="389" t="str">
        <f>AC24</f>
        <v>女子中学</v>
      </c>
      <c r="N10" s="382"/>
      <c r="O10" s="398"/>
      <c r="P10" s="399"/>
    </row>
    <row r="11" spans="1:32" ht="17.25">
      <c r="A11" s="353" t="s">
        <v>179</v>
      </c>
      <c r="B11" s="274"/>
      <c r="C11" s="354"/>
      <c r="D11" s="383"/>
      <c r="E11" s="384"/>
      <c r="F11" s="384"/>
      <c r="G11" s="384"/>
      <c r="H11" s="385"/>
      <c r="I11" s="379" t="s">
        <v>180</v>
      </c>
      <c r="J11" s="274"/>
      <c r="K11" s="354"/>
      <c r="L11" s="390"/>
      <c r="M11" s="384"/>
      <c r="N11" s="384"/>
      <c r="O11" s="384"/>
      <c r="P11" s="391"/>
      <c r="S11" s="392"/>
      <c r="T11" s="169"/>
      <c r="U11" s="169"/>
      <c r="V11" s="169"/>
      <c r="W11" s="169"/>
      <c r="X11" s="169"/>
      <c r="Y11" s="169"/>
      <c r="Z11" s="169"/>
      <c r="AA11" s="169"/>
      <c r="AB11" s="169"/>
      <c r="AC11" s="169"/>
      <c r="AD11" s="169"/>
    </row>
    <row r="12" spans="1:32" ht="13.5" customHeight="1">
      <c r="A12" s="364" t="s">
        <v>181</v>
      </c>
      <c r="B12" s="365"/>
      <c r="C12" s="365"/>
      <c r="D12" s="365"/>
      <c r="E12" s="365"/>
      <c r="F12" s="365"/>
      <c r="G12" s="365"/>
      <c r="H12" s="365"/>
      <c r="I12" s="365"/>
      <c r="J12" s="365"/>
      <c r="K12" s="365"/>
      <c r="L12" s="365"/>
      <c r="M12" s="365"/>
      <c r="N12" s="365"/>
      <c r="O12" s="365"/>
      <c r="P12" s="366"/>
      <c r="S12" s="91"/>
      <c r="T12" s="91"/>
      <c r="U12" s="91"/>
      <c r="V12" s="91"/>
      <c r="W12" s="91"/>
      <c r="X12" s="91"/>
      <c r="Y12" s="91"/>
      <c r="Z12" s="91"/>
      <c r="AA12" s="91"/>
      <c r="AB12" s="91"/>
      <c r="AC12" s="91"/>
      <c r="AD12" s="91"/>
    </row>
    <row r="13" spans="1:32" ht="18.75" customHeight="1">
      <c r="A13" s="367" t="s">
        <v>182</v>
      </c>
      <c r="B13" s="368"/>
      <c r="C13" s="368"/>
      <c r="D13" s="368"/>
      <c r="E13" s="368"/>
      <c r="F13" s="368"/>
      <c r="G13" s="368"/>
      <c r="H13" s="368"/>
      <c r="I13" s="368"/>
      <c r="J13" s="368"/>
      <c r="K13" s="368"/>
      <c r="L13" s="368"/>
      <c r="M13" s="368"/>
      <c r="N13" s="368"/>
      <c r="O13" s="368"/>
      <c r="P13" s="369"/>
      <c r="S13" s="92"/>
      <c r="T13" s="93"/>
      <c r="U13" s="94" t="str">
        <f>IF($M$6=登録について!$B$44,$M$6,"")</f>
        <v/>
      </c>
      <c r="V13" s="95" t="str">
        <f>IF($M$6=登録について!$B$45,$M$6,"")</f>
        <v/>
      </c>
      <c r="W13" s="95" t="str">
        <f>IF($M$6=登録について!$B$46,$M$6,"")</f>
        <v/>
      </c>
      <c r="X13" s="95" t="str">
        <f>IF($M$6=登録について!$B$47,$M$6,"")</f>
        <v/>
      </c>
      <c r="Y13" s="95" t="str">
        <f>IF($M$6=登録について!$B$48,$M$6,"")</f>
        <v/>
      </c>
      <c r="Z13" s="95" t="str">
        <f>IF($M$6=登録について!$B$49,$M$6,"")</f>
        <v/>
      </c>
      <c r="AA13" s="95" t="str">
        <f>IF($M$6=登録について!$B$50,$M$6,"")</f>
        <v/>
      </c>
      <c r="AB13" s="95" t="str">
        <f>IF($M$6=登録について!$B$51,$M$6,"")</f>
        <v/>
      </c>
      <c r="AC13" s="95" t="str">
        <f>IF($M$6=登録について!$B$52,$M$6,"")</f>
        <v/>
      </c>
      <c r="AD13" s="96" t="str">
        <f>IF($M$6=登録について!$B$53,$M$6,"")</f>
        <v/>
      </c>
      <c r="AE13" s="97" t="s">
        <v>178</v>
      </c>
    </row>
    <row r="14" spans="1:32" ht="15" customHeight="1">
      <c r="A14" s="355" t="s">
        <v>183</v>
      </c>
      <c r="B14" s="356" t="s">
        <v>184</v>
      </c>
      <c r="C14" s="357"/>
      <c r="D14" s="377"/>
      <c r="E14" s="378"/>
      <c r="F14" s="378"/>
      <c r="G14" s="378"/>
      <c r="H14" s="378"/>
      <c r="I14" s="378"/>
      <c r="J14" s="378"/>
      <c r="K14" s="357"/>
      <c r="L14" s="98" t="s">
        <v>185</v>
      </c>
      <c r="M14" s="370" t="str">
        <f>IF(O8=0,"",AE14)</f>
        <v/>
      </c>
      <c r="N14" s="371"/>
      <c r="O14" s="372" t="s">
        <v>186</v>
      </c>
      <c r="P14" s="373"/>
      <c r="S14" s="400" t="s">
        <v>183</v>
      </c>
      <c r="T14" s="99" t="s">
        <v>184</v>
      </c>
      <c r="U14" s="100" t="str">
        <f>IF(ISERROR(VLOOKUP(U13,登録について!$B$42:$N$53,2))=FALSE,VLOOKUP(U13,登録について!$B$42:$N$53,2,FALSE),"")</f>
        <v/>
      </c>
      <c r="V14" s="101" t="str">
        <f>IF(ISERROR(VLOOKUP(V13,登録について!$B$42:$N$53,2))=FALSE,VLOOKUP(V13,登録について!$B$42:$N$53,2,FALSE),"")</f>
        <v/>
      </c>
      <c r="W14" s="101" t="str">
        <f>IF(ISERROR(VLOOKUP(W13,登録について!$B$42:$N$53,2))=FALSE,VLOOKUP(W13,登録について!$B$42:$N$53,2,FALSE),"")</f>
        <v/>
      </c>
      <c r="X14" s="101" t="str">
        <f>IF(ISERROR(VLOOKUP(X13,登録について!$B$42:$N$53,2))=FALSE,VLOOKUP(X13,登録について!$B$42:$N$53,2,FALSE),"")</f>
        <v/>
      </c>
      <c r="Y14" s="101" t="str">
        <f>IF(ISERROR(VLOOKUP(Y13,登録について!$B$42:$N$53,2))=FALSE,VLOOKUP(Y13,登録について!$B$42:$N$53,2,FALSE),"")</f>
        <v/>
      </c>
      <c r="Z14" s="101" t="str">
        <f>IF(ISERROR(VLOOKUP(Z13,登録について!$B$42:$N$53,2))=FALSE,VLOOKUP(Z13,登録について!$B$42:$N$53,2,FALSE),"")</f>
        <v/>
      </c>
      <c r="AA14" s="101" t="str">
        <f>IF(ISERROR(VLOOKUP(AA13,登録について!$B$42:$N$53,2))=FALSE,VLOOKUP(AA13,登録について!$B$42:$N$53,2,FALSE),"")</f>
        <v/>
      </c>
      <c r="AB14" s="101" t="str">
        <f>IF(ISERROR(VLOOKUP(AB13,登録について!$B$42:$N$53,2))=FALSE,VLOOKUP(AB13,登録について!$B$42:$N$53,2,FALSE),"")</f>
        <v/>
      </c>
      <c r="AC14" s="101" t="str">
        <f>IF(ISERROR(VLOOKUP(AC13,登録について!$B$42:$N$53,2))=FALSE,VLOOKUP(AC13,登録について!$B$42:$N$53,2,FALSE),"")</f>
        <v/>
      </c>
      <c r="AD14" s="102" t="str">
        <f>IF(ISERROR(VLOOKUP(AD13,登録について!$B$42:$N$53,2))=FALSE,VLOOKUP(AD13,登録について!$B$42:$N$53,2,FALSE),"")</f>
        <v/>
      </c>
      <c r="AE14" s="103">
        <f t="shared" ref="AE14:AE23" si="0">SUM(U14:AD14)</f>
        <v>0</v>
      </c>
    </row>
    <row r="15" spans="1:32" ht="14.25" customHeight="1">
      <c r="A15" s="201"/>
      <c r="B15" s="313" t="s">
        <v>187</v>
      </c>
      <c r="C15" s="314"/>
      <c r="D15" s="104" t="s">
        <v>188</v>
      </c>
      <c r="E15" s="105" t="str">
        <f>IF(ISERROR(VLOOKUP($M$6,登録について!$B$42:$N$53,3))=FALSE,VLOOKUP($M$6,登録について!$B$42:$N$53,3,FALSE),"")</f>
        <v/>
      </c>
      <c r="F15" s="106" t="s">
        <v>186</v>
      </c>
      <c r="G15" s="106" t="s">
        <v>189</v>
      </c>
      <c r="H15" s="106" t="s">
        <v>188</v>
      </c>
      <c r="I15" s="107">
        <f>$O$8</f>
        <v>0</v>
      </c>
      <c r="J15" s="108" t="s">
        <v>190</v>
      </c>
      <c r="K15" s="109" t="s">
        <v>191</v>
      </c>
      <c r="L15" s="104" t="s">
        <v>192</v>
      </c>
      <c r="M15" s="374">
        <f>IF(O8=0,0,AE15)</f>
        <v>0</v>
      </c>
      <c r="N15" s="292"/>
      <c r="O15" s="375" t="s">
        <v>186</v>
      </c>
      <c r="P15" s="376"/>
      <c r="S15" s="253"/>
      <c r="T15" s="99" t="s">
        <v>187</v>
      </c>
      <c r="U15" s="110" t="str">
        <f>IF(ISERROR(VLOOKUP(U13,登録について!$B$42:$N$53,3))=FALSE,VLOOKUP(U13,登録について!$B$42:$N$53,3,FALSE)*F8,"")</f>
        <v/>
      </c>
      <c r="V15" s="101" t="str">
        <f>IF(ISERROR(VLOOKUP(V13,登録について!$B$42:$N$53,3))=FALSE,VLOOKUP(V13,登録について!$B$42:$N$53,3,FALSE)*I8,"")</f>
        <v/>
      </c>
      <c r="W15" s="101" t="str">
        <f>IF(ISERROR(VLOOKUP(W13,登録について!$B$42:$N$53,3))=FALSE,VLOOKUP(W13,登録について!$B$42:$N$53,3,FALSE)*L8,"")</f>
        <v/>
      </c>
      <c r="X15" s="101" t="str">
        <f>IF(ISERROR(VLOOKUP(X13,登録について!$B$42:$N$53,3))=FALSE,VLOOKUP(X13,登録について!$B$42:$N$53,3,FALSE)*L9,"")</f>
        <v/>
      </c>
      <c r="Y15" s="101" t="str">
        <f>IF(ISERROR(VLOOKUP(Y13,登録について!$B$42:$N$53,3))=FALSE,VLOOKUP(Y13,登録について!$B$42:$N$53,3,FALSE)*F9,"")</f>
        <v/>
      </c>
      <c r="Z15" s="101" t="str">
        <f>IF(ISERROR(VLOOKUP(Z13,登録について!$B$42:$N$53,3))=FALSE,VLOOKUP(Z13,登録について!$B$42:$N$53,3,FALSE)*$F$10,"")</f>
        <v/>
      </c>
      <c r="AA15" s="101" t="str">
        <f>IF(ISERROR(VLOOKUP(AA13,登録について!$B$42:$N$53,3))=FALSE,VLOOKUP(AA13,登録について!$B$42:$N$53,3,FALSE)*$I$10,IF($M$6=$D$10,VLOOKUP($G$10,登録について!$B$42:$N$53,3,FALSE)*$I$10,""))</f>
        <v/>
      </c>
      <c r="AB15" s="101" t="str">
        <f>IF(ISERROR(VLOOKUP(AB13,登録について!$B$42:$N$53,3))=FALSE,VLOOKUP(AB13,登録について!$B$42:$N$53,3,FALSE)*$L$10,IF($M$6=$D$10,VLOOKUP($J$10,登録について!$B$42:$N$53,3,FALSE)*$L$10,IF($M$6=$G$10,VLOOKUP($J$10,登録について!$B$42:$N$53,3,FALSE)*$L$10,"")))</f>
        <v/>
      </c>
      <c r="AC15" s="101" t="str">
        <f>IF(ISERROR(VLOOKUP(AC13,登録について!$B$42:$N$53,3))=FALSE,VLOOKUP(AC13,登録について!$B$42:$N$53,3,FALSE)*$O$10,IF($M$6=$D$10,VLOOKUP($M$10,登録について!$B$42:$N$53,3,FALSE)*$O$10,IF($M$6=$G$10,VLOOKUP($M$10,登録について!$B$42:$N$53,3,FALSE)*$O$10,IF($M$6=$J$10,VLOOKUP($M$10,登録について!$B$42:$N$53,3,FALSE)*$O$10,""))))</f>
        <v/>
      </c>
      <c r="AD15" s="102" t="str">
        <f>IF(ISERROR(VLOOKUP(AD13,登録について!$B$42:$N$53,3))=FALSE,VLOOKUP(AD13,登録について!$B$42:$N$53,3,FALSE)*I9,"")</f>
        <v/>
      </c>
      <c r="AE15" s="111">
        <f t="shared" si="0"/>
        <v>0</v>
      </c>
    </row>
    <row r="16" spans="1:32" ht="14.25" customHeight="1">
      <c r="A16" s="323" t="s">
        <v>193</v>
      </c>
      <c r="B16" s="342" t="s">
        <v>184</v>
      </c>
      <c r="C16" s="327"/>
      <c r="D16" s="325"/>
      <c r="E16" s="326"/>
      <c r="F16" s="326"/>
      <c r="G16" s="326"/>
      <c r="H16" s="326"/>
      <c r="I16" s="326"/>
      <c r="J16" s="326"/>
      <c r="K16" s="327"/>
      <c r="L16" s="112" t="s">
        <v>194</v>
      </c>
      <c r="M16" s="338" t="str">
        <f>IF(O8=0,"",AE16)</f>
        <v/>
      </c>
      <c r="N16" s="339"/>
      <c r="O16" s="340" t="s">
        <v>186</v>
      </c>
      <c r="P16" s="341"/>
      <c r="S16" s="380" t="s">
        <v>193</v>
      </c>
      <c r="T16" s="99" t="s">
        <v>184</v>
      </c>
      <c r="U16" s="100" t="str">
        <f>IF(ISERROR(VLOOKUP(U13,登録について!$B$42:$N$53,5))=FALSE,VLOOKUP(U13,登録について!$B$42:$N$53,5,FALSE),"")</f>
        <v/>
      </c>
      <c r="V16" s="101" t="str">
        <f>IF(ISERROR(VLOOKUP(V13,登録について!$B$42:$N$53,5))=FALSE,VLOOKUP(V13,登録について!$B$42:$N$53,5,FALSE),"")</f>
        <v/>
      </c>
      <c r="W16" s="101" t="str">
        <f>IF(ISERROR(VLOOKUP(W13,登録について!$B$42:$N$53,5))=FALSE,VLOOKUP(W13,登録について!$B$42:$N$53,5,FALSE),"")</f>
        <v/>
      </c>
      <c r="X16" s="101" t="str">
        <f>IF(ISERROR(VLOOKUP(X13,登録について!$B$42:$N$53,5))=FALSE,VLOOKUP(X13,登録について!$B$42:$N$53,5,FALSE),"")</f>
        <v/>
      </c>
      <c r="Y16" s="101" t="str">
        <f>IF(ISERROR(VLOOKUP(Y13,登録について!$B$42:$N$53,5))=FALSE,VLOOKUP(Y13,登録について!$B$42:$N$53,5,FALSE),"")</f>
        <v/>
      </c>
      <c r="Z16" s="101" t="str">
        <f>IF(ISERROR(VLOOKUP(Z13,登録について!$B$42:$N$53,5))=FALSE,VLOOKUP(Z13,登録について!$B$42:$N$53,5,FALSE),"")</f>
        <v/>
      </c>
      <c r="AA16" s="101" t="str">
        <f>IF(ISERROR(VLOOKUP(AA13,登録について!$B$42:$N$53,5))=FALSE,VLOOKUP(AA13,登録について!$B$42:$N$53,5,FALSE),"")</f>
        <v/>
      </c>
      <c r="AB16" s="101" t="str">
        <f>IF(ISERROR(VLOOKUP(AB13,登録について!$B$42:$N$53,5))=FALSE,VLOOKUP(AB13,登録について!$B$42:$N$53,5,FALSE),"")</f>
        <v/>
      </c>
      <c r="AC16" s="101" t="str">
        <f>IF(ISERROR(VLOOKUP(AC13,登録について!$B$42:$N$53,5))=FALSE,VLOOKUP(AC13,登録について!$B$42:$N$53,5,FALSE),"")</f>
        <v/>
      </c>
      <c r="AD16" s="102" t="str">
        <f>IF(ISERROR(VLOOKUP(AD13,登録について!$B$42:$N$53,5))=FALSE,VLOOKUP(AD13,登録について!$B$42:$N$53,5,FALSE),"")</f>
        <v/>
      </c>
      <c r="AE16" s="103">
        <f t="shared" si="0"/>
        <v>0</v>
      </c>
    </row>
    <row r="17" spans="1:32" ht="13.5" customHeight="1">
      <c r="A17" s="358"/>
      <c r="B17" s="359" t="s">
        <v>187</v>
      </c>
      <c r="C17" s="360"/>
      <c r="D17" s="104" t="s">
        <v>188</v>
      </c>
      <c r="E17" s="105" t="str">
        <f>IF(ISERROR(VLOOKUP($M$6,登録について!$B$42:$N$53,6))=FALSE,VLOOKUP($M$6,登録について!$B$42:$N$53,6,FALSE),"")</f>
        <v/>
      </c>
      <c r="F17" s="106" t="s">
        <v>186</v>
      </c>
      <c r="G17" s="106" t="s">
        <v>189</v>
      </c>
      <c r="H17" s="106" t="s">
        <v>188</v>
      </c>
      <c r="I17" s="107">
        <f>$O$8</f>
        <v>0</v>
      </c>
      <c r="J17" s="108" t="s">
        <v>190</v>
      </c>
      <c r="K17" s="109" t="s">
        <v>191</v>
      </c>
      <c r="L17" s="104" t="s">
        <v>195</v>
      </c>
      <c r="M17" s="374" t="str">
        <f>IF(O8=0,"",AE17)</f>
        <v/>
      </c>
      <c r="N17" s="292"/>
      <c r="O17" s="375" t="s">
        <v>186</v>
      </c>
      <c r="P17" s="376"/>
      <c r="S17" s="253"/>
      <c r="T17" s="99" t="s">
        <v>187</v>
      </c>
      <c r="U17" s="110" t="str">
        <f>IF(ISERROR(VLOOKUP(U13,登録について!$B$42:$N$53,6))=FALSE,VLOOKUP(U13,登録について!$B$42:$N$53,6,FALSE)*F8,"")</f>
        <v/>
      </c>
      <c r="V17" s="101" t="str">
        <f>IF(ISERROR(VLOOKUP(V13,登録について!$B$42:$N$53,6))=FALSE,VLOOKUP(V13,登録について!$B$42:$N$53,6,FALSE)*I8,"")</f>
        <v/>
      </c>
      <c r="W17" s="101" t="str">
        <f>IF(ISERROR(VLOOKUP(W13,登録について!$B$42:$N$53,6))=FALSE,VLOOKUP(W13,登録について!$B$42:$N$53,6,FALSE)*L8,"")</f>
        <v/>
      </c>
      <c r="X17" s="101" t="str">
        <f>IF(ISERROR(VLOOKUP(X13,登録について!$B$42:$N$53,6))=FALSE,VLOOKUP(X13,登録について!$B$42:$N$53,6,FALSE)*L9,"")</f>
        <v/>
      </c>
      <c r="Y17" s="101" t="str">
        <f>IF(ISERROR(VLOOKUP(Y13,登録について!$B$42:$N$53,6))=FALSE,VLOOKUP(Y13,登録について!$B$42:$N$53,6,FALSE)*F9,"")</f>
        <v/>
      </c>
      <c r="Z17" s="101" t="str">
        <f>IF(ISERROR(VLOOKUP(Z13,登録について!$B$42:$N$53,6))=FALSE,VLOOKUP(Z13,登録について!$B$42:$N$53,6,FALSE)*$F$10,"")</f>
        <v/>
      </c>
      <c r="AA17" s="101" t="str">
        <f>IF(ISERROR(VLOOKUP(AA13,登録について!$B$42:$N$53,6))=FALSE,VLOOKUP(AA13,登録について!$B$42:$N$53,6,FALSE)*$I$10,IF($M$6=$D$10,VLOOKUP($G$10,登録について!$B$42:$N$53,6,FALSE)*$I$10,""))</f>
        <v/>
      </c>
      <c r="AB17" s="101" t="str">
        <f>IF(ISERROR(VLOOKUP(AB13,登録について!$B$42:$N$53,6))=FALSE,VLOOKUP(AB13,登録について!$B$42:$N$53,6,FALSE)*$L$10,IF($M$6=$D$10,VLOOKUP($J$10,登録について!$B$42:$N$53,6,FALSE)*$L$10,IF($M$6=$G$10,VLOOKUP($J$10,登録について!$B$42:$N$53,6,FALSE)*$L$10,"")))</f>
        <v/>
      </c>
      <c r="AC17" s="101" t="str">
        <f>IF(ISERROR(VLOOKUP(AC13,登録について!$B$42:$N$53,6))=FALSE,VLOOKUP(AC13,登録について!$B$42:$N$53,6,FALSE)*$O$10,IF($M$6=$D$10,VLOOKUP($M$10,登録について!$B$42:$N$53,6,FALSE)*$O$10,IF($M$6=$G$10,VLOOKUP($M$10,登録について!$B$42:$N$53,6,FALSE)*$O$10,IF($M$6=$J$10,VLOOKUP($M$10,登録について!$B$42:$N$53,6,FALSE)*$O$10,""))))</f>
        <v/>
      </c>
      <c r="AD17" s="102" t="str">
        <f>IF(ISERROR(VLOOKUP(AD13,登録について!$B$42:$N$53,6))=FALSE,VLOOKUP(AD13,登録について!$B$42:$N$53,6,FALSE)*I9,"")</f>
        <v/>
      </c>
      <c r="AE17" s="111">
        <f t="shared" si="0"/>
        <v>0</v>
      </c>
    </row>
    <row r="18" spans="1:32" ht="13.5" customHeight="1">
      <c r="A18" s="323" t="s">
        <v>196</v>
      </c>
      <c r="B18" s="342" t="s">
        <v>184</v>
      </c>
      <c r="C18" s="327"/>
      <c r="D18" s="325"/>
      <c r="E18" s="326"/>
      <c r="F18" s="326"/>
      <c r="G18" s="326"/>
      <c r="H18" s="326"/>
      <c r="I18" s="326"/>
      <c r="J18" s="326"/>
      <c r="K18" s="327"/>
      <c r="L18" s="112" t="s">
        <v>197</v>
      </c>
      <c r="M18" s="338" t="str">
        <f>IF(O8=0,"",AE18)</f>
        <v/>
      </c>
      <c r="N18" s="339"/>
      <c r="O18" s="340" t="s">
        <v>186</v>
      </c>
      <c r="P18" s="341"/>
      <c r="S18" s="251" t="s">
        <v>196</v>
      </c>
      <c r="T18" s="113" t="s">
        <v>184</v>
      </c>
      <c r="U18" s="114" t="str">
        <f>IF(ISERROR(VLOOKUP(U13,登録について!$B$42:$N$53,8))=FALSE,VLOOKUP(U13,登録について!$B$42:$N$53,8,FALSE),"")</f>
        <v/>
      </c>
      <c r="V18" s="115" t="str">
        <f>IF(ISERROR(VLOOKUP(V13,登録について!$B$42:$N$53,8))=FALSE,VLOOKUP(V13,登録について!$B$42:$N$53,8,FALSE),"")</f>
        <v/>
      </c>
      <c r="W18" s="115" t="str">
        <f>IF(ISERROR(VLOOKUP(W13,登録について!$B$42:$N$53,8))=FALSE,VLOOKUP(W13,登録について!$B$42:$N$53,8,FALSE),"")</f>
        <v/>
      </c>
      <c r="X18" s="115" t="str">
        <f>IF(ISERROR(VLOOKUP(X13,登録について!$B$42:$N$53,8))=FALSE,VLOOKUP(X13,登録について!$B$42:$N$53,8,FALSE),"")</f>
        <v/>
      </c>
      <c r="Y18" s="115" t="str">
        <f>IF(ISERROR(VLOOKUP(Y13,登録について!$B$42:$N$53,8))=FALSE,VLOOKUP(Y13,登録について!$B$42:$N$53,8,FALSE),"")</f>
        <v/>
      </c>
      <c r="Z18" s="115" t="str">
        <f>IF(ISERROR(VLOOKUP(Z13,登録について!$B$42:$N$53,8))=FALSE,VLOOKUP(Z13,登録について!$B$42:$N$53,8,FALSE),"")</f>
        <v/>
      </c>
      <c r="AA18" s="115" t="str">
        <f>IF(ISERROR(VLOOKUP(AA13,登録について!$B$42:$N$53,8))=FALSE,VLOOKUP(AA13,登録について!$B$42:$N$53,8,FALSE),"")</f>
        <v/>
      </c>
      <c r="AB18" s="115" t="str">
        <f>IF(ISERROR(VLOOKUP(AB13,登録について!$B$42:$N$53,8))=FALSE,VLOOKUP(AB13,登録について!$B$42:$N$53,8,FALSE),"")</f>
        <v/>
      </c>
      <c r="AC18" s="115" t="str">
        <f>IF(ISERROR(VLOOKUP(AC13,登録について!$B$42:$N$53,8))=FALSE,VLOOKUP(AC13,登録について!$B$42:$N$53,8,FALSE),"")</f>
        <v/>
      </c>
      <c r="AD18" s="116" t="str">
        <f>IF(ISERROR(VLOOKUP(AD13,登録について!$B$42:$N$53,8))=FALSE,VLOOKUP(AD13,登録について!$B$42:$N$53,8,FALSE),"")</f>
        <v/>
      </c>
      <c r="AE18" s="103">
        <f t="shared" si="0"/>
        <v>0</v>
      </c>
    </row>
    <row r="19" spans="1:32" ht="13.5" customHeight="1">
      <c r="A19" s="324"/>
      <c r="B19" s="343" t="s">
        <v>187</v>
      </c>
      <c r="C19" s="344"/>
      <c r="D19" s="117" t="s">
        <v>188</v>
      </c>
      <c r="E19" s="118" t="str">
        <f>IF(ISERROR(VLOOKUP($M$6,登録について!$B$42:$N$53,9))=FALSE,VLOOKUP($M$6,登録について!$B$42:$N$53,9,FALSE),"")</f>
        <v/>
      </c>
      <c r="F19" s="119" t="s">
        <v>186</v>
      </c>
      <c r="G19" s="119" t="s">
        <v>189</v>
      </c>
      <c r="H19" s="119" t="s">
        <v>188</v>
      </c>
      <c r="I19" s="120">
        <f>$O$8</f>
        <v>0</v>
      </c>
      <c r="J19" s="121" t="s">
        <v>190</v>
      </c>
      <c r="K19" s="122" t="s">
        <v>191</v>
      </c>
      <c r="L19" s="117" t="s">
        <v>198</v>
      </c>
      <c r="M19" s="345" t="str">
        <f>IF(O8=0,"",AE19)</f>
        <v/>
      </c>
      <c r="N19" s="346"/>
      <c r="O19" s="347" t="s">
        <v>186</v>
      </c>
      <c r="P19" s="348"/>
      <c r="S19" s="252"/>
      <c r="T19" s="99" t="s">
        <v>187</v>
      </c>
      <c r="U19" s="110" t="str">
        <f>IF(ISERROR(VLOOKUP(U13,登録について!$B$42:$N$53,9))=FALSE,VLOOKUP(U13,登録について!$B$42:$N$53,9,FALSE)*F8,"")</f>
        <v/>
      </c>
      <c r="V19" s="101" t="str">
        <f>IF(ISERROR(VLOOKUP(V13,登録について!$B$42:$N$53,9))=FALSE,VLOOKUP(V13,登録について!$B$42:$N$53,9,FALSE)*I8,"")</f>
        <v/>
      </c>
      <c r="W19" s="101" t="str">
        <f>IF(ISERROR(VLOOKUP(W13,登録について!$B$42:$N$53,9))=FALSE,VLOOKUP(W13,登録について!$B$42:$N$53,9,FALSE)*L8,"")</f>
        <v/>
      </c>
      <c r="X19" s="101" t="str">
        <f>IF(ISERROR(VLOOKUP(X13,登録について!$B$42:$N$53,9))=FALSE,VLOOKUP(X13,登録について!$B$42:$N$53,9,FALSE)*L9,"")</f>
        <v/>
      </c>
      <c r="Y19" s="101" t="str">
        <f>IF(ISERROR(VLOOKUP(Y13,登録について!$B$42:$N$53,9))=FALSE,VLOOKUP(Y13,登録について!$B$42:$N$53,9,FALSE)*F9,"")</f>
        <v/>
      </c>
      <c r="Z19" s="101" t="str">
        <f>IF(ISERROR(VLOOKUP(Z13,登録について!$B$42:$N$53,9))=FALSE,VLOOKUP(Z13,登録について!$B$42:$N$53,9,FALSE)*$F$10,"")</f>
        <v/>
      </c>
      <c r="AA19" s="101" t="str">
        <f>IF(ISERROR(VLOOKUP(AA13,登録について!$B$42:$N$53,9))=FALSE,VLOOKUP(AA13,登録について!$B$42:$N$53,9,FALSE)*$I$10,IF($M$6=$D$10,VLOOKUP($G$10,登録について!$B$42:$N$53,9,FALSE)*$I$10,""))</f>
        <v/>
      </c>
      <c r="AB19" s="101" t="str">
        <f>IF(ISERROR(VLOOKUP(AB13,登録について!$B$42:$N$53,9))=FALSE,VLOOKUP(AB13,登録について!$B$42:$N$53,9,FALSE)*$L$10,IF($M$6=$D$10,VLOOKUP(J10,登録について!$B$42:$N$53,9,FALSE)*$L$10,IF($M$6=$G$10,VLOOKUP(J10,登録について!$B$42:$N$53,9,FALSE)*$L$10,"")))</f>
        <v/>
      </c>
      <c r="AC19" s="101" t="str">
        <f>IF(ISERROR(VLOOKUP(AC13,登録について!$B$42:$N$53,9))=FALSE,VLOOKUP(AC13,登録について!$B$42:$N$53,9,FALSE)*$O$10,IF($M$6=$D$10,VLOOKUP($M$10,登録について!$B$42:$N$53,9,FALSE)*$O$10,IF($M$6=$G$10,VLOOKUP($M$10,登録について!$B$42:$N$53,9,FALSE)*$O$10,IF($M$6=$J10,VLOOKUP($M$10,登録について!$B$42:$N$53,9,FALSE)*$O$10,""))))</f>
        <v/>
      </c>
      <c r="AD19" s="102" t="str">
        <f>IF(ISERROR(VLOOKUP(AD13,登録について!$B$44:$N$53,9))=FALSE,VLOOKUP(AD13,登録について!$B$44:$N$53,9,FALSE)*I9,"")</f>
        <v/>
      </c>
      <c r="AE19" s="111">
        <f t="shared" si="0"/>
        <v>0</v>
      </c>
    </row>
    <row r="20" spans="1:32" ht="13.5" customHeight="1">
      <c r="A20" s="324"/>
      <c r="B20" s="343" t="s">
        <v>199</v>
      </c>
      <c r="C20" s="344"/>
      <c r="D20" s="349"/>
      <c r="E20" s="172"/>
      <c r="F20" s="172"/>
      <c r="G20" s="172"/>
      <c r="H20" s="172"/>
      <c r="I20" s="172"/>
      <c r="J20" s="172"/>
      <c r="K20" s="344"/>
      <c r="L20" s="117" t="s">
        <v>200</v>
      </c>
      <c r="M20" s="345" t="str">
        <f>IF(O8=0,"",AE20)</f>
        <v/>
      </c>
      <c r="N20" s="346"/>
      <c r="O20" s="347" t="s">
        <v>186</v>
      </c>
      <c r="P20" s="348"/>
      <c r="S20" s="252"/>
      <c r="T20" s="99" t="s">
        <v>199</v>
      </c>
      <c r="U20" s="100" t="str">
        <f>IF(ISERROR(VLOOKUP(U13,登録について!$B$42:$N$53,11))=FALSE,VLOOKUP(U13,登録について!$B$42:$N$53,11,FALSE),"")</f>
        <v/>
      </c>
      <c r="V20" s="101" t="str">
        <f>IF(ISERROR(VLOOKUP(V13,登録について!$B$42:$N$53,11))=FALSE,VLOOKUP(V13,登録について!$B$42:$N$53,11,FALSE),"")</f>
        <v/>
      </c>
      <c r="W20" s="101" t="str">
        <f>IF(ISERROR(VLOOKUP(W13,登録について!$B$42:$N$53,11))=FALSE,VLOOKUP(W13,登録について!$B$42:$N$53,11,FALSE),"")</f>
        <v/>
      </c>
      <c r="X20" s="101" t="str">
        <f>IF(ISERROR(VLOOKUP(X13,登録について!$B$42:$N$53,11))=FALSE,VLOOKUP(X13,登録について!$B$42:$N$53,11,FALSE),"")</f>
        <v/>
      </c>
      <c r="Y20" s="101" t="str">
        <f>IF(ISERROR(VLOOKUP(Y13,登録について!$B$42:$N$53,11))=FALSE,VLOOKUP(Y13,登録について!$B$42:$N$53,11,FALSE),"")</f>
        <v/>
      </c>
      <c r="Z20" s="101" t="str">
        <f>IF(ISERROR(VLOOKUP(Z13,登録について!$B$42:$N$53,11))=FALSE,VLOOKUP(Z13,登録について!$B$42:$N$53,11,FALSE),"")</f>
        <v/>
      </c>
      <c r="AA20" s="101" t="str">
        <f>IF(ISERROR(VLOOKUP(AA13,登録について!$B$42:$N$53,11))=FALSE,VLOOKUP(AA13,登録について!$B$42:$N$53,11,FALSE),"")</f>
        <v/>
      </c>
      <c r="AB20" s="101" t="str">
        <f>IF(ISERROR(VLOOKUP(AB13,登録について!$B$42:$N$53,11))=FALSE,VLOOKUP(AB13,登録について!$B$42:$N$53,11,FALSE),"")</f>
        <v/>
      </c>
      <c r="AC20" s="101" t="str">
        <f>IF(ISERROR(VLOOKUP(AC13,登録について!$B$42:$N$53,11))=FALSE,VLOOKUP(AC13,登録について!$B$42:$N$53,11,FALSE),"")</f>
        <v/>
      </c>
      <c r="AD20" s="102" t="str">
        <f>IF(ISERROR(VLOOKUP(AD13,登録について!$B$42:$N$53,11))=FALSE,VLOOKUP(AD13,登録について!$B$42:$N$53,11,FALSE),"")</f>
        <v/>
      </c>
      <c r="AE20" s="103">
        <f t="shared" si="0"/>
        <v>0</v>
      </c>
    </row>
    <row r="21" spans="1:32" ht="13.5" customHeight="1">
      <c r="A21" s="201"/>
      <c r="B21" s="313" t="s">
        <v>201</v>
      </c>
      <c r="C21" s="314"/>
      <c r="D21" s="315"/>
      <c r="E21" s="316"/>
      <c r="F21" s="316"/>
      <c r="G21" s="316"/>
      <c r="H21" s="316"/>
      <c r="I21" s="316"/>
      <c r="J21" s="316"/>
      <c r="K21" s="314"/>
      <c r="L21" s="123" t="s">
        <v>202</v>
      </c>
      <c r="M21" s="317" t="str">
        <f>IF(O8=0,"",AE21)</f>
        <v/>
      </c>
      <c r="N21" s="318"/>
      <c r="O21" s="319" t="s">
        <v>186</v>
      </c>
      <c r="P21" s="320"/>
      <c r="S21" s="253"/>
      <c r="T21" s="99" t="s">
        <v>201</v>
      </c>
      <c r="U21" s="100" t="str">
        <f>IF(ISERROR(VLOOKUP(U13,登録について!$B$42:$N$53,12))=FALSE,IF(LEN($D$11)&lt;9,VLOOKUP(U13,登録について!$B$42:$N$53,12,FALSE),0),"")</f>
        <v/>
      </c>
      <c r="V21" s="101" t="str">
        <f>IF(ISERROR(VLOOKUP(V13,登録について!$B$42:$N$53,12))=FALSE,IF(LEN($D$11)&lt;9,VLOOKUP(V13,登録について!$B$42:$N$53,12,FALSE),0),"")</f>
        <v/>
      </c>
      <c r="W21" s="101" t="str">
        <f>IF(ISERROR(VLOOKUP(W13,登録について!$B$42:$N$53,12))=FALSE,IF(LEN($D$11)&lt;9,VLOOKUP(W13,登録について!$B$42:$N$53,12,FALSE),0),"")</f>
        <v/>
      </c>
      <c r="X21" s="101" t="str">
        <f>IF(ISERROR(VLOOKUP(X13,登録について!$B$42:$N$53,12))=FALSE,IF(LEN($D$11)&lt;9,VLOOKUP(X13,登録について!$B$42:$N$53,12,FALSE),0),"")</f>
        <v/>
      </c>
      <c r="Y21" s="101" t="str">
        <f>IF(ISERROR(VLOOKUP(Y13,登録について!$B$42:$N$53,12))=FALSE,IF(LEN($D$11)&lt;9,VLOOKUP(Y13,登録について!$B$42:$N$53,12,FALSE),0),"")</f>
        <v/>
      </c>
      <c r="Z21" s="101" t="str">
        <f>IF(ISERROR(VLOOKUP(Z13,登録について!$B$42:$N$53,12))=FALSE,IF(LEN($D$11)&lt;9,VLOOKUP(Z13,登録について!$B$42:$N$53,12,FALSE),0),"")</f>
        <v/>
      </c>
      <c r="AA21" s="101" t="str">
        <f>IF(ISERROR(VLOOKUP(AA13,登録について!$B$42:$N$53,12))=FALSE,IF(LEN($D$11)&lt;9,VLOOKUP(AA13,登録について!$B$42:$N$53,12,FALSE),0),"")</f>
        <v/>
      </c>
      <c r="AB21" s="101" t="str">
        <f>IF(ISERROR(VLOOKUP(AB13,登録について!$B$42:$N$53,12))=FALSE,IF(LEN($D$11)&lt;9,VLOOKUP(AB13,登録について!$B$42:$N$53,12,FALSE),0),"")</f>
        <v/>
      </c>
      <c r="AC21" s="101" t="str">
        <f>IF(ISERROR(VLOOKUP(AC13,登録について!$B$42:$N$53,12))=FALSE,IF(LEN($D$11)&lt;9,VLOOKUP(AC13,登録について!$B$42:$N$53,12,FALSE),0),"")</f>
        <v/>
      </c>
      <c r="AD21" s="102" t="str">
        <f>IF(ISERROR(VLOOKUP(AD13,登録について!$B$42:$N$53,12))=FALSE,IF(LEN($D$11)&lt;9,VLOOKUP(AD13,登録について!$B$42:$N$53,12,FALSE),0),"")</f>
        <v/>
      </c>
      <c r="AE21" s="103">
        <f t="shared" si="0"/>
        <v>0</v>
      </c>
    </row>
    <row r="22" spans="1:32" ht="13.5" customHeight="1">
      <c r="A22" s="265" t="s">
        <v>203</v>
      </c>
      <c r="B22" s="266"/>
      <c r="C22" s="267"/>
      <c r="D22" s="268" t="s">
        <v>204</v>
      </c>
      <c r="E22" s="266"/>
      <c r="F22" s="266"/>
      <c r="G22" s="266"/>
      <c r="H22" s="266"/>
      <c r="I22" s="266"/>
      <c r="J22" s="266"/>
      <c r="K22" s="267"/>
      <c r="L22" s="124" t="s">
        <v>205</v>
      </c>
      <c r="M22" s="254" t="str">
        <f>IF(O8=0,"",AE22)</f>
        <v/>
      </c>
      <c r="N22" s="255"/>
      <c r="O22" s="269" t="s">
        <v>186</v>
      </c>
      <c r="P22" s="270"/>
      <c r="S22" s="271" t="s">
        <v>206</v>
      </c>
      <c r="T22" s="272"/>
      <c r="U22" s="125" t="str">
        <f>IF(ISERROR(VLOOKUP(U13,登録について!$B$42:$N$53,13))=FALSE,登録について!$N44,"")</f>
        <v/>
      </c>
      <c r="V22" s="126" t="str">
        <f>IF(ISERROR(VLOOKUP(V13,登録について!$B$42:$N$53,13))=FALSE,登録について!$N45,"")</f>
        <v/>
      </c>
      <c r="W22" s="126" t="str">
        <f>IF(ISERROR(VLOOKUP(W13,登録について!$B$42:$N$53,13))=FALSE,登録について!$N46,"")</f>
        <v/>
      </c>
      <c r="X22" s="126" t="str">
        <f>IF(ISERROR(VLOOKUP(X13,登録について!$B$42:$N$53,13))=FALSE,登録について!$N47,"")</f>
        <v/>
      </c>
      <c r="Y22" s="126" t="str">
        <f>IF(ISERROR(VLOOKUP(Y13,登録について!$B$42:$N$53,13))=FALSE,登録について!$N48,"")</f>
        <v/>
      </c>
      <c r="Z22" s="126" t="str">
        <f>IF(ISERROR(VLOOKUP(Z13,登録について!$B$42:$N$53,13))=FALSE,登録について!$N49,"")</f>
        <v/>
      </c>
      <c r="AA22" s="126" t="str">
        <f>IF(ISERROR(VLOOKUP(AA13,登録について!$B$42:$N$53,13))=FALSE,登録について!$N50,"")</f>
        <v/>
      </c>
      <c r="AB22" s="126" t="str">
        <f>IF(ISERROR(VLOOKUP(AB13,登録について!$B$42:$N$53,13))=FALSE,登録について!$N51,"")</f>
        <v/>
      </c>
      <c r="AC22" s="126" t="str">
        <f>IF(ISERROR(VLOOKUP(AC13,登録について!$B$42:$N$53,13))=FALSE,登録について!$N52,"")</f>
        <v/>
      </c>
      <c r="AD22" s="127" t="str">
        <f>IF(ISERROR(VLOOKUP(AD13,登録について!$B$42:$N$53,13))=FALSE,登録について!$N53,"")</f>
        <v/>
      </c>
      <c r="AE22" s="128">
        <f t="shared" si="0"/>
        <v>0</v>
      </c>
    </row>
    <row r="23" spans="1:32" ht="13.5" customHeight="1">
      <c r="A23" s="273" t="s">
        <v>207</v>
      </c>
      <c r="B23" s="274"/>
      <c r="C23" s="275"/>
      <c r="D23" s="278" t="s">
        <v>208</v>
      </c>
      <c r="E23" s="274"/>
      <c r="F23" s="274"/>
      <c r="G23" s="274"/>
      <c r="H23" s="274"/>
      <c r="I23" s="274"/>
      <c r="J23" s="274"/>
      <c r="K23" s="275"/>
      <c r="L23" s="129" t="s">
        <v>209</v>
      </c>
      <c r="M23" s="254" t="str">
        <f>IF(O8=0,"",AE23)</f>
        <v/>
      </c>
      <c r="N23" s="255"/>
      <c r="O23" s="256" t="s">
        <v>186</v>
      </c>
      <c r="P23" s="257"/>
      <c r="S23" s="276" t="s">
        <v>210</v>
      </c>
      <c r="T23" s="277"/>
      <c r="U23" s="130" t="str">
        <f>IF(ISERROR(VLOOKUP(U13,登録について!$B$44:$P$53,14))=FALSE,登録について!$O44*F8,"")</f>
        <v/>
      </c>
      <c r="V23" s="130" t="str">
        <f>IF(ISERROR(VLOOKUP(V13,登録について!$B$44:$P$53,14))=FALSE,登録について!$O45*I8,"")</f>
        <v/>
      </c>
      <c r="W23" s="130" t="str">
        <f>IF(ISERROR(VLOOKUP(W13,登録について!$B$44:$P$53,14))=FALSE,登録について!$O46*L8,"")</f>
        <v/>
      </c>
      <c r="X23" s="130" t="str">
        <f>IF(ISERROR(VLOOKUP(X13,登録について!$B$44:$P$53,14))=FALSE,登録について!$O47*L9,"")</f>
        <v/>
      </c>
      <c r="Y23" s="130" t="str">
        <f>IF(ISERROR(VLOOKUP(Y13,登録について!$B$44:$P$53,14))=FALSE,登録について!$O48*F9,"")</f>
        <v/>
      </c>
      <c r="Z23" s="130" t="str">
        <f>IF(ISERROR(VLOOKUP(Z13,登録について!$B$44:$P$53,14))=FALSE,登録について!$O49*F10,"")</f>
        <v/>
      </c>
      <c r="AA23" s="130" t="str">
        <f>IF(ISERROR(VLOOKUP(AA13,登録について!$B$44:$P$53,14))=FALSE,登録について!$O50*I10,"")</f>
        <v/>
      </c>
      <c r="AB23" s="130" t="str">
        <f>IF(ISERROR(VLOOKUP(AB13,登録について!$B$44:$P$53,14))=FALSE,登録について!$O51*L10,"")</f>
        <v/>
      </c>
      <c r="AC23" s="130" t="str">
        <f>IF(ISERROR(VLOOKUP(AC13,登録について!$B$44:$P$53,14))=FALSE,登録について!$O52*O10,"")</f>
        <v/>
      </c>
      <c r="AD23" s="130" t="str">
        <f>IF(ISERROR(VLOOKUP(AD13,登録について!$B$44:$P$53,14))=FALSE,登録について!$O53*I9,"")</f>
        <v/>
      </c>
      <c r="AE23" s="111">
        <f t="shared" si="0"/>
        <v>0</v>
      </c>
    </row>
    <row r="24" spans="1:32" ht="13.5" customHeight="1">
      <c r="A24" s="279"/>
      <c r="B24" s="280"/>
      <c r="C24" s="280"/>
      <c r="D24" s="280"/>
      <c r="E24" s="280"/>
      <c r="F24" s="280"/>
      <c r="G24" s="280"/>
      <c r="H24" s="280"/>
      <c r="I24" s="280"/>
      <c r="J24" s="280"/>
      <c r="K24" s="281"/>
      <c r="L24" s="131" t="s">
        <v>211</v>
      </c>
      <c r="M24" s="258" t="str">
        <f>IF(O8=0,"",SUM(M14:M23))</f>
        <v/>
      </c>
      <c r="N24" s="259"/>
      <c r="O24" s="260" t="s">
        <v>212</v>
      </c>
      <c r="P24" s="261"/>
      <c r="S24" s="132"/>
      <c r="T24" s="132"/>
      <c r="U24" s="133" t="s">
        <v>67</v>
      </c>
      <c r="V24" s="133" t="s">
        <v>69</v>
      </c>
      <c r="W24" s="133" t="s">
        <v>70</v>
      </c>
      <c r="X24" s="133" t="s">
        <v>71</v>
      </c>
      <c r="Y24" s="133" t="s">
        <v>72</v>
      </c>
      <c r="Z24" s="133" t="s">
        <v>73</v>
      </c>
      <c r="AA24" s="133" t="s">
        <v>74</v>
      </c>
      <c r="AB24" s="133" t="s">
        <v>75</v>
      </c>
      <c r="AC24" s="133" t="s">
        <v>76</v>
      </c>
      <c r="AD24" s="133" t="s">
        <v>77</v>
      </c>
    </row>
    <row r="25" spans="1:32">
      <c r="A25" s="134"/>
      <c r="B25" s="134"/>
      <c r="C25" s="134"/>
      <c r="D25" s="134"/>
      <c r="E25" s="134"/>
      <c r="F25" s="351" t="str">
        <f>IF(I25=0,"","団体登録費計")</f>
        <v/>
      </c>
      <c r="G25" s="352"/>
      <c r="H25" s="263"/>
      <c r="I25" s="262">
        <f>IF(O8=0,0,AE14+AE16+AE18+AE20+AE21+AE22)</f>
        <v>0</v>
      </c>
      <c r="J25" s="263"/>
      <c r="K25" s="350" t="str">
        <f>IF(M25=0,"","個人登録費計")</f>
        <v/>
      </c>
      <c r="L25" s="263"/>
      <c r="M25" s="262">
        <f>IF(O8=0,0,AE15+AE17+AE19+AE23)</f>
        <v>0</v>
      </c>
      <c r="N25" s="263"/>
      <c r="O25" s="264">
        <f>O8</f>
        <v>0</v>
      </c>
      <c r="P25" s="263"/>
      <c r="Q25" s="6"/>
      <c r="R25" s="6"/>
      <c r="S25" s="6"/>
      <c r="T25" s="135"/>
      <c r="U25" s="6">
        <f>登録について!O93</f>
        <v>0</v>
      </c>
      <c r="V25" s="6">
        <f>登録について!O104</f>
        <v>0</v>
      </c>
      <c r="W25" s="6">
        <f>登録について!O114</f>
        <v>0</v>
      </c>
      <c r="X25" s="6">
        <f>登録について!O126</f>
        <v>0</v>
      </c>
      <c r="Y25" s="6">
        <f>登録について!O137</f>
        <v>0</v>
      </c>
      <c r="Z25" s="6">
        <f>登録について!$O$104</f>
        <v>0</v>
      </c>
      <c r="AA25" s="6">
        <f>登録について!$O$104</f>
        <v>0</v>
      </c>
      <c r="AB25" s="6">
        <f>登録について!$O$104</f>
        <v>0</v>
      </c>
      <c r="AC25" s="6">
        <f>登録について!$O$104</f>
        <v>0</v>
      </c>
      <c r="AD25" s="6">
        <f>登録について!$O$104</f>
        <v>0</v>
      </c>
      <c r="AE25" s="135"/>
      <c r="AF25" s="6"/>
    </row>
    <row r="26" spans="1:32">
      <c r="A26" s="134"/>
      <c r="B26" s="134"/>
      <c r="C26" s="134"/>
      <c r="D26" s="134"/>
      <c r="E26" s="134"/>
      <c r="F26" s="136"/>
      <c r="G26" s="136"/>
      <c r="H26" s="136"/>
      <c r="I26" s="137"/>
      <c r="J26" s="137"/>
      <c r="K26" s="138"/>
      <c r="L26" s="138"/>
      <c r="M26" s="137"/>
      <c r="N26" s="137"/>
      <c r="O26" s="139"/>
      <c r="P26" s="139"/>
      <c r="Q26" s="14"/>
      <c r="R26" s="14"/>
      <c r="T26" s="133"/>
      <c r="U26" s="82">
        <f>登録について!O94</f>
        <v>0</v>
      </c>
      <c r="V26" s="82">
        <f>登録について!O105</f>
        <v>0</v>
      </c>
      <c r="W26" s="82">
        <f>登録について!O115</f>
        <v>0</v>
      </c>
      <c r="X26" s="82">
        <f>登録について!O127</f>
        <v>0</v>
      </c>
      <c r="Y26" s="82">
        <f>登録について!O138</f>
        <v>0</v>
      </c>
      <c r="Z26" s="82">
        <f>登録について!$O$105</f>
        <v>0</v>
      </c>
      <c r="AA26" s="82">
        <f>登録について!$O$105</f>
        <v>0</v>
      </c>
      <c r="AB26" s="82">
        <f>登録について!$O$105</f>
        <v>0</v>
      </c>
      <c r="AC26" s="82">
        <f>登録について!$O$105</f>
        <v>0</v>
      </c>
      <c r="AD26" s="82">
        <f>登録について!$O$105</f>
        <v>0</v>
      </c>
      <c r="AF26" s="14"/>
    </row>
    <row r="27" spans="1:32">
      <c r="A27" s="330" t="s">
        <v>213</v>
      </c>
      <c r="B27" s="331"/>
      <c r="C27" s="332"/>
      <c r="D27" s="333" t="s">
        <v>170</v>
      </c>
      <c r="E27" s="334"/>
      <c r="F27" s="334"/>
      <c r="G27" s="328"/>
      <c r="H27" s="329"/>
      <c r="I27" s="147" t="s">
        <v>214</v>
      </c>
      <c r="J27" s="328"/>
      <c r="K27" s="329"/>
      <c r="L27" s="147" t="s">
        <v>172</v>
      </c>
      <c r="M27" s="148"/>
      <c r="N27" s="148"/>
      <c r="O27" s="148"/>
      <c r="P27" s="149"/>
      <c r="Q27" s="14"/>
      <c r="R27" s="14"/>
      <c r="S27" s="14"/>
      <c r="T27" s="14"/>
      <c r="U27" s="82" t="str">
        <f>登録について!Q89</f>
        <v>メール</v>
      </c>
      <c r="V27" s="82" t="str">
        <f>登録について!Q100</f>
        <v>メール</v>
      </c>
      <c r="W27" s="82" t="str">
        <f>登録について!Q110</f>
        <v>メール</v>
      </c>
      <c r="X27" s="82" t="str">
        <f>登録について!Q121</f>
        <v>メール</v>
      </c>
      <c r="Y27" s="82" t="str">
        <f>登録について!Q133</f>
        <v>メール</v>
      </c>
      <c r="Z27" s="82" t="str">
        <f>登録について!$Q$100</f>
        <v>メール</v>
      </c>
      <c r="AA27" s="82" t="str">
        <f>登録について!$Q$100</f>
        <v>メール</v>
      </c>
      <c r="AB27" s="82" t="str">
        <f>登録について!$Q$100</f>
        <v>メール</v>
      </c>
      <c r="AC27" s="82" t="str">
        <f>登録について!$Q$100</f>
        <v>メール</v>
      </c>
      <c r="AD27" s="82" t="str">
        <f>登録について!$Q$100</f>
        <v>メール</v>
      </c>
      <c r="AF27" s="14"/>
    </row>
    <row r="28" spans="1:32">
      <c r="A28" s="294" t="s">
        <v>215</v>
      </c>
      <c r="B28" s="227"/>
      <c r="C28" s="227"/>
      <c r="D28" s="335" t="s">
        <v>216</v>
      </c>
      <c r="E28" s="227"/>
      <c r="F28" s="228"/>
      <c r="G28" s="336" t="s">
        <v>217</v>
      </c>
      <c r="H28" s="227"/>
      <c r="I28" s="227"/>
      <c r="J28" s="227"/>
      <c r="K28" s="227"/>
      <c r="L28" s="227"/>
      <c r="M28" s="227"/>
      <c r="N28" s="227"/>
      <c r="O28" s="227"/>
      <c r="P28" s="337"/>
      <c r="S28" s="14"/>
      <c r="T28" s="14"/>
      <c r="U28" s="82">
        <f>登録について!O90</f>
        <v>0</v>
      </c>
      <c r="V28" s="82">
        <f>登録について!O101</f>
        <v>0</v>
      </c>
      <c r="W28" s="82">
        <f>登録について!O111</f>
        <v>0</v>
      </c>
      <c r="X28" s="82">
        <f>登録について!O122</f>
        <v>0</v>
      </c>
      <c r="Y28" s="82">
        <f>登録について!O134</f>
        <v>0</v>
      </c>
      <c r="Z28" s="82">
        <f>登録について!$O$101</f>
        <v>0</v>
      </c>
      <c r="AA28" s="82">
        <f>登録について!$O$101</f>
        <v>0</v>
      </c>
      <c r="AB28" s="82">
        <f>登録について!$O$101</f>
        <v>0</v>
      </c>
      <c r="AC28" s="82">
        <f>登録について!$O$101</f>
        <v>0</v>
      </c>
      <c r="AD28" s="82">
        <f>登録について!$O$101</f>
        <v>0</v>
      </c>
    </row>
    <row r="29" spans="1:32">
      <c r="A29" s="226" t="s">
        <v>218</v>
      </c>
      <c r="B29" s="227"/>
      <c r="C29" s="228"/>
      <c r="D29" s="229" t="s">
        <v>219</v>
      </c>
      <c r="E29" s="230"/>
      <c r="F29" s="231"/>
      <c r="G29" s="232" t="s">
        <v>220</v>
      </c>
      <c r="H29" s="230"/>
      <c r="I29" s="230"/>
      <c r="J29" s="230"/>
      <c r="K29" s="230"/>
      <c r="L29" s="230"/>
      <c r="M29" s="233" t="s">
        <v>221</v>
      </c>
      <c r="N29" s="230"/>
      <c r="O29" s="230"/>
      <c r="P29" s="234"/>
      <c r="U29" s="82" t="str">
        <f>登録について!Q88</f>
        <v>高　野　翔　也</v>
      </c>
      <c r="V29" s="82" t="str">
        <f>登録について!Q99</f>
        <v>地区協会事務局</v>
      </c>
      <c r="W29" s="82" t="str">
        <f>登録について!Q109</f>
        <v>森　　信　博</v>
      </c>
      <c r="X29" s="82" t="str">
        <f>登録について!Q120</f>
        <v>則　末　俊　介</v>
      </c>
      <c r="Y29" s="82" t="str">
        <f>登録について!Q132</f>
        <v>若　松　　潤</v>
      </c>
      <c r="Z29" s="82" t="str">
        <f>登録について!$Q$99</f>
        <v>地区協会事務局</v>
      </c>
      <c r="AA29" s="82" t="str">
        <f>登録について!$Q$99</f>
        <v>地区協会事務局</v>
      </c>
      <c r="AB29" s="82" t="str">
        <f>登録について!$Q$99</f>
        <v>地区協会事務局</v>
      </c>
      <c r="AC29" s="82" t="str">
        <f>登録について!$Q$99</f>
        <v>地区協会事務局</v>
      </c>
      <c r="AD29" s="82" t="str">
        <f>登録について!$Q$99</f>
        <v>地区協会事務局</v>
      </c>
    </row>
    <row r="30" spans="1:32" ht="20.25" customHeight="1">
      <c r="A30" s="294" t="s">
        <v>222</v>
      </c>
      <c r="B30" s="227"/>
      <c r="C30" s="228"/>
      <c r="D30" s="229" t="s">
        <v>219</v>
      </c>
      <c r="E30" s="230"/>
      <c r="F30" s="231"/>
      <c r="G30" s="309" t="s">
        <v>223</v>
      </c>
      <c r="H30" s="230"/>
      <c r="I30" s="230"/>
      <c r="J30" s="230"/>
      <c r="K30" s="230"/>
      <c r="L30" s="230"/>
      <c r="M30" s="310" t="s">
        <v>224</v>
      </c>
      <c r="N30" s="230"/>
      <c r="O30" s="230"/>
      <c r="P30" s="234"/>
    </row>
    <row r="31" spans="1:32" ht="20.25" customHeight="1">
      <c r="A31" s="226" t="s">
        <v>106</v>
      </c>
      <c r="B31" s="227"/>
      <c r="C31" s="228"/>
      <c r="D31" s="229" t="s">
        <v>219</v>
      </c>
      <c r="E31" s="230"/>
      <c r="F31" s="231"/>
      <c r="G31" s="312" t="s">
        <v>225</v>
      </c>
      <c r="H31" s="230"/>
      <c r="I31" s="321" t="s">
        <v>226</v>
      </c>
      <c r="J31" s="230"/>
      <c r="K31" s="230"/>
      <c r="L31" s="230"/>
      <c r="M31" s="230"/>
      <c r="N31" s="322" t="s">
        <v>227</v>
      </c>
      <c r="O31" s="230"/>
      <c r="P31" s="234"/>
    </row>
    <row r="32" spans="1:32" ht="20.25" customHeight="1">
      <c r="A32" s="226" t="s">
        <v>228</v>
      </c>
      <c r="B32" s="227"/>
      <c r="C32" s="228"/>
      <c r="D32" s="229" t="s">
        <v>219</v>
      </c>
      <c r="E32" s="230"/>
      <c r="F32" s="231"/>
      <c r="G32" s="309" t="s">
        <v>223</v>
      </c>
      <c r="H32" s="230"/>
      <c r="I32" s="230"/>
      <c r="J32" s="230"/>
      <c r="K32" s="230"/>
      <c r="L32" s="230"/>
      <c r="M32" s="310" t="s">
        <v>224</v>
      </c>
      <c r="N32" s="230"/>
      <c r="O32" s="230"/>
      <c r="P32" s="234"/>
    </row>
    <row r="33" spans="1:16" ht="20.25" customHeight="1">
      <c r="A33" s="294" t="s">
        <v>229</v>
      </c>
      <c r="B33" s="295"/>
      <c r="C33" s="296"/>
      <c r="D33" s="229" t="s">
        <v>219</v>
      </c>
      <c r="E33" s="230"/>
      <c r="F33" s="231"/>
      <c r="G33" s="311" t="s">
        <v>220</v>
      </c>
      <c r="H33" s="230"/>
      <c r="I33" s="312" t="s">
        <v>230</v>
      </c>
      <c r="J33" s="230"/>
      <c r="K33" s="230"/>
      <c r="L33" s="230"/>
      <c r="M33" s="230"/>
      <c r="N33" s="230"/>
      <c r="O33" s="230"/>
      <c r="P33" s="234"/>
    </row>
    <row r="34" spans="1:16" ht="20.25" customHeight="1">
      <c r="A34" s="294" t="s">
        <v>231</v>
      </c>
      <c r="B34" s="295"/>
      <c r="C34" s="296"/>
      <c r="D34" s="229" t="s">
        <v>219</v>
      </c>
      <c r="E34" s="230"/>
      <c r="F34" s="231"/>
      <c r="G34" s="297" t="s">
        <v>220</v>
      </c>
      <c r="H34" s="230"/>
      <c r="I34" s="312" t="s">
        <v>230</v>
      </c>
      <c r="J34" s="230"/>
      <c r="K34" s="230"/>
      <c r="L34" s="230"/>
      <c r="M34" s="230"/>
      <c r="N34" s="230"/>
      <c r="O34" s="230"/>
      <c r="P34" s="234"/>
    </row>
    <row r="35" spans="1:16" ht="17.25">
      <c r="A35" s="235" t="s">
        <v>232</v>
      </c>
      <c r="B35" s="236"/>
      <c r="C35" s="237"/>
      <c r="D35" s="241" t="s">
        <v>219</v>
      </c>
      <c r="E35" s="242"/>
      <c r="F35" s="243"/>
      <c r="G35" s="298" t="s">
        <v>233</v>
      </c>
      <c r="H35" s="242"/>
      <c r="I35" s="242"/>
      <c r="J35" s="301" t="s">
        <v>224</v>
      </c>
      <c r="K35" s="242"/>
      <c r="L35" s="302" t="s">
        <v>234</v>
      </c>
      <c r="M35" s="242"/>
      <c r="N35" s="303" t="str">
        <f>IFERROR(J35*11000,"")</f>
        <v/>
      </c>
      <c r="O35" s="242"/>
      <c r="P35" s="304"/>
    </row>
    <row r="36" spans="1:16" ht="45" customHeight="1">
      <c r="A36" s="238"/>
      <c r="B36" s="239"/>
      <c r="C36" s="240"/>
      <c r="D36" s="244"/>
      <c r="E36" s="244"/>
      <c r="F36" s="245"/>
      <c r="G36" s="305" t="s">
        <v>241</v>
      </c>
      <c r="H36" s="244"/>
      <c r="I36" s="244"/>
      <c r="J36" s="244"/>
      <c r="K36" s="244"/>
      <c r="L36" s="244"/>
      <c r="M36" s="244"/>
      <c r="N36" s="244"/>
      <c r="O36" s="244"/>
      <c r="P36" s="250"/>
    </row>
    <row r="37" spans="1:16">
      <c r="A37" s="235" t="s">
        <v>243</v>
      </c>
      <c r="B37" s="236"/>
      <c r="C37" s="237"/>
      <c r="D37" s="241" t="s">
        <v>219</v>
      </c>
      <c r="E37" s="242"/>
      <c r="F37" s="243"/>
      <c r="G37" s="246" t="s">
        <v>235</v>
      </c>
      <c r="H37" s="242"/>
      <c r="I37" s="242"/>
      <c r="J37" s="242"/>
      <c r="K37" s="242"/>
      <c r="L37" s="242"/>
      <c r="M37" s="242"/>
      <c r="N37" s="242"/>
      <c r="O37" s="242"/>
      <c r="P37" s="304"/>
    </row>
    <row r="38" spans="1:16" ht="45" customHeight="1">
      <c r="A38" s="238"/>
      <c r="B38" s="239"/>
      <c r="C38" s="240"/>
      <c r="D38" s="244"/>
      <c r="E38" s="244"/>
      <c r="F38" s="245"/>
      <c r="G38" s="249" t="s">
        <v>246</v>
      </c>
      <c r="H38" s="244"/>
      <c r="I38" s="244"/>
      <c r="J38" s="244"/>
      <c r="K38" s="244"/>
      <c r="L38" s="244"/>
      <c r="M38" s="244"/>
      <c r="N38" s="244"/>
      <c r="O38" s="244"/>
      <c r="P38" s="250"/>
    </row>
    <row r="39" spans="1:16">
      <c r="A39" s="235" t="s">
        <v>244</v>
      </c>
      <c r="B39" s="236"/>
      <c r="C39" s="237"/>
      <c r="D39" s="241" t="s">
        <v>219</v>
      </c>
      <c r="E39" s="242"/>
      <c r="F39" s="243"/>
      <c r="G39" s="246" t="s">
        <v>235</v>
      </c>
      <c r="H39" s="247"/>
      <c r="I39" s="247"/>
      <c r="J39" s="247"/>
      <c r="K39" s="247"/>
      <c r="L39" s="247"/>
      <c r="M39" s="247"/>
      <c r="N39" s="247"/>
      <c r="O39" s="247"/>
      <c r="P39" s="248"/>
    </row>
    <row r="40" spans="1:16" ht="45" customHeight="1">
      <c r="A40" s="238"/>
      <c r="B40" s="239"/>
      <c r="C40" s="240"/>
      <c r="D40" s="244"/>
      <c r="E40" s="244"/>
      <c r="F40" s="245"/>
      <c r="G40" s="249" t="s">
        <v>247</v>
      </c>
      <c r="H40" s="244"/>
      <c r="I40" s="244"/>
      <c r="J40" s="244"/>
      <c r="K40" s="244"/>
      <c r="L40" s="244"/>
      <c r="M40" s="244"/>
      <c r="N40" s="244"/>
      <c r="O40" s="244"/>
      <c r="P40" s="250"/>
    </row>
    <row r="41" spans="1:16">
      <c r="A41" s="282" t="s">
        <v>245</v>
      </c>
      <c r="B41" s="283"/>
      <c r="C41" s="284"/>
      <c r="D41" s="241" t="s">
        <v>219</v>
      </c>
      <c r="E41" s="242"/>
      <c r="F41" s="243"/>
      <c r="G41" s="306" t="s">
        <v>236</v>
      </c>
      <c r="H41" s="307"/>
      <c r="I41" s="307"/>
      <c r="J41" s="307"/>
      <c r="K41" s="307"/>
      <c r="L41" s="307"/>
      <c r="M41" s="307"/>
      <c r="N41" s="307"/>
      <c r="O41" s="307"/>
      <c r="P41" s="308"/>
    </row>
    <row r="42" spans="1:16" ht="54.75" customHeight="1">
      <c r="A42" s="285"/>
      <c r="B42" s="286"/>
      <c r="C42" s="287"/>
      <c r="D42" s="288"/>
      <c r="E42" s="288"/>
      <c r="F42" s="289"/>
      <c r="G42" s="299" t="s">
        <v>242</v>
      </c>
      <c r="H42" s="288"/>
      <c r="I42" s="288"/>
      <c r="J42" s="288"/>
      <c r="K42" s="288"/>
      <c r="L42" s="288"/>
      <c r="M42" s="288"/>
      <c r="N42" s="288"/>
      <c r="O42" s="288"/>
      <c r="P42" s="300"/>
    </row>
    <row r="43" spans="1:16" ht="12" customHeight="1">
      <c r="A43" s="140"/>
      <c r="B43" s="134"/>
      <c r="C43" s="134"/>
      <c r="D43" s="134"/>
      <c r="E43" s="134"/>
      <c r="F43" s="136"/>
      <c r="G43" s="136"/>
      <c r="H43" s="136"/>
      <c r="I43" s="137"/>
      <c r="J43" s="137"/>
      <c r="K43" s="138"/>
      <c r="L43" s="138"/>
      <c r="M43" s="137"/>
      <c r="N43" s="137"/>
      <c r="O43" s="139"/>
      <c r="P43" s="139"/>
    </row>
    <row r="44" spans="1:16" ht="20.25" customHeight="1">
      <c r="A44" s="141"/>
      <c r="B44" s="290" t="s">
        <v>237</v>
      </c>
      <c r="C44" s="291"/>
      <c r="D44" s="291"/>
      <c r="E44" s="292"/>
      <c r="F44" s="293" t="str">
        <f>IF(ISERROR(HLOOKUP(M6,U24:AD29,6))=FALSE,HLOOKUP(M6,U24:AD29,6,FALSE),"")</f>
        <v/>
      </c>
      <c r="G44" s="291"/>
      <c r="H44" s="292"/>
      <c r="I44" s="142" t="s">
        <v>238</v>
      </c>
      <c r="J44" s="290" t="str">
        <f>IF(ISERROR(HLOOKUP(M6,U24:AD29,4))=FALSE,HLOOKUP(M6,U24:AD29,4,FALSE),"")</f>
        <v/>
      </c>
      <c r="K44" s="291"/>
      <c r="L44" s="292"/>
      <c r="M44" s="290" t="s">
        <v>239</v>
      </c>
      <c r="N44" s="291"/>
      <c r="O44" s="291"/>
      <c r="P44" s="292"/>
    </row>
    <row r="45" spans="1:16" ht="20.25" customHeight="1">
      <c r="A45" s="143"/>
      <c r="B45" s="143"/>
      <c r="C45" s="143"/>
      <c r="D45" s="143"/>
      <c r="E45" s="143"/>
      <c r="F45" s="143"/>
      <c r="G45" s="143"/>
      <c r="H45" s="143"/>
      <c r="I45" s="143"/>
      <c r="J45" s="143"/>
      <c r="K45" s="143"/>
      <c r="L45" s="143"/>
      <c r="M45" s="143"/>
      <c r="N45" s="143"/>
      <c r="O45" s="143"/>
      <c r="P45" s="144" t="s">
        <v>240</v>
      </c>
    </row>
    <row r="46" spans="1:16" ht="20.25" customHeight="1">
      <c r="A46" s="87"/>
      <c r="B46" s="87"/>
      <c r="C46" s="87"/>
      <c r="D46" s="87"/>
      <c r="E46" s="87"/>
      <c r="F46" s="87"/>
      <c r="G46" s="87"/>
      <c r="H46" s="87"/>
      <c r="I46" s="87"/>
      <c r="J46" s="87"/>
      <c r="K46" s="87"/>
      <c r="L46" s="87"/>
      <c r="M46" s="87"/>
      <c r="N46" s="87"/>
      <c r="O46" s="87"/>
      <c r="P46" s="87"/>
    </row>
    <row r="47" spans="1:16" ht="20.25" customHeight="1"/>
    <row r="48" spans="1:16" ht="20.25" customHeight="1"/>
    <row r="49" spans="17:32" ht="20.25" customHeight="1"/>
    <row r="50" spans="17:32" ht="20.25" customHeight="1"/>
    <row r="51" spans="17:32" ht="20.25" customHeight="1"/>
    <row r="52" spans="17:32" ht="20.25" customHeight="1"/>
    <row r="53" spans="17:32" ht="20.25" customHeight="1"/>
    <row r="54" spans="17:32" ht="13.5" customHeight="1"/>
    <row r="55" spans="17:32" ht="13.5" customHeight="1"/>
    <row r="56" spans="17:32" ht="13.5" customHeight="1">
      <c r="Q56" s="145"/>
      <c r="R56" s="145"/>
      <c r="S56" s="145"/>
      <c r="T56" s="145"/>
      <c r="U56" s="145"/>
      <c r="V56" s="145"/>
      <c r="W56" s="145"/>
      <c r="X56" s="145"/>
      <c r="Y56" s="145"/>
      <c r="Z56" s="145"/>
      <c r="AA56" s="145"/>
      <c r="AB56" s="145"/>
      <c r="AC56" s="145"/>
      <c r="AD56" s="145"/>
      <c r="AE56" s="145"/>
      <c r="AF56" s="145"/>
    </row>
    <row r="57" spans="17:32" ht="13.5" customHeight="1"/>
    <row r="58" spans="17:32" ht="13.5" customHeight="1"/>
    <row r="59" spans="17:32" ht="13.5" customHeight="1"/>
    <row r="60" spans="17:32" ht="13.5" customHeight="1"/>
    <row r="61" spans="17:32" ht="13.5" customHeight="1"/>
    <row r="62" spans="17:32" ht="13.5" customHeight="1"/>
    <row r="63" spans="17:32" ht="13.5" customHeight="1"/>
    <row r="64" spans="17:3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sheetProtection sheet="1" objects="1" scenarios="1"/>
  <mergeCells count="139">
    <mergeCell ref="D1:P1"/>
    <mergeCell ref="K3:L3"/>
    <mergeCell ref="A5:C5"/>
    <mergeCell ref="D5:P5"/>
    <mergeCell ref="D6:J6"/>
    <mergeCell ref="K6:L6"/>
    <mergeCell ref="M6:P6"/>
    <mergeCell ref="D7:P7"/>
    <mergeCell ref="D8:E8"/>
    <mergeCell ref="A8:C10"/>
    <mergeCell ref="S16:S17"/>
    <mergeCell ref="M17:N17"/>
    <mergeCell ref="O17:P17"/>
    <mergeCell ref="G9:H9"/>
    <mergeCell ref="G10:H10"/>
    <mergeCell ref="D11:H11"/>
    <mergeCell ref="M8:N9"/>
    <mergeCell ref="M10:N10"/>
    <mergeCell ref="L11:P11"/>
    <mergeCell ref="S11:AD11"/>
    <mergeCell ref="G8:H8"/>
    <mergeCell ref="O8:P9"/>
    <mergeCell ref="D10:E10"/>
    <mergeCell ref="J10:K10"/>
    <mergeCell ref="O10:P10"/>
    <mergeCell ref="S14:S15"/>
    <mergeCell ref="A11:C11"/>
    <mergeCell ref="A14:A15"/>
    <mergeCell ref="B14:C14"/>
    <mergeCell ref="B15:C15"/>
    <mergeCell ref="A16:A17"/>
    <mergeCell ref="B16:C16"/>
    <mergeCell ref="B17:C17"/>
    <mergeCell ref="A6:C6"/>
    <mergeCell ref="A7:C7"/>
    <mergeCell ref="A12:P12"/>
    <mergeCell ref="A13:P13"/>
    <mergeCell ref="M14:N14"/>
    <mergeCell ref="O14:P14"/>
    <mergeCell ref="M15:N15"/>
    <mergeCell ref="O15:P15"/>
    <mergeCell ref="D14:K14"/>
    <mergeCell ref="D16:K16"/>
    <mergeCell ref="M16:N16"/>
    <mergeCell ref="O16:P16"/>
    <mergeCell ref="D9:E9"/>
    <mergeCell ref="J8:K8"/>
    <mergeCell ref="J9:K9"/>
    <mergeCell ref="I11:K11"/>
    <mergeCell ref="J27:K27"/>
    <mergeCell ref="A27:C27"/>
    <mergeCell ref="D27:F27"/>
    <mergeCell ref="A28:C28"/>
    <mergeCell ref="D28:F28"/>
    <mergeCell ref="G28:P28"/>
    <mergeCell ref="A29:C29"/>
    <mergeCell ref="D29:F29"/>
    <mergeCell ref="M18:N18"/>
    <mergeCell ref="O18:P18"/>
    <mergeCell ref="B18:C18"/>
    <mergeCell ref="B19:C19"/>
    <mergeCell ref="M19:N19"/>
    <mergeCell ref="O19:P19"/>
    <mergeCell ref="B20:C20"/>
    <mergeCell ref="D20:K20"/>
    <mergeCell ref="M20:N20"/>
    <mergeCell ref="O20:P20"/>
    <mergeCell ref="K25:L25"/>
    <mergeCell ref="F25:H25"/>
    <mergeCell ref="I25:J25"/>
    <mergeCell ref="G32:L32"/>
    <mergeCell ref="M32:P32"/>
    <mergeCell ref="D33:F33"/>
    <mergeCell ref="G33:H33"/>
    <mergeCell ref="I33:P33"/>
    <mergeCell ref="I34:P34"/>
    <mergeCell ref="A37:C38"/>
    <mergeCell ref="D37:F38"/>
    <mergeCell ref="B21:C21"/>
    <mergeCell ref="D21:K21"/>
    <mergeCell ref="M21:N21"/>
    <mergeCell ref="O21:P21"/>
    <mergeCell ref="I31:M31"/>
    <mergeCell ref="N31:P31"/>
    <mergeCell ref="A30:C30"/>
    <mergeCell ref="D30:F30"/>
    <mergeCell ref="G30:L30"/>
    <mergeCell ref="M30:P30"/>
    <mergeCell ref="A31:C31"/>
    <mergeCell ref="D31:F31"/>
    <mergeCell ref="G31:H31"/>
    <mergeCell ref="A18:A21"/>
    <mergeCell ref="D18:K18"/>
    <mergeCell ref="G27:H27"/>
    <mergeCell ref="A41:C42"/>
    <mergeCell ref="D41:F42"/>
    <mergeCell ref="B44:E44"/>
    <mergeCell ref="F44:H44"/>
    <mergeCell ref="A33:C33"/>
    <mergeCell ref="A34:C34"/>
    <mergeCell ref="D34:F34"/>
    <mergeCell ref="G34:H34"/>
    <mergeCell ref="A35:C36"/>
    <mergeCell ref="D35:F36"/>
    <mergeCell ref="G35:I35"/>
    <mergeCell ref="G42:P42"/>
    <mergeCell ref="J44:L44"/>
    <mergeCell ref="M44:P44"/>
    <mergeCell ref="J35:K35"/>
    <mergeCell ref="L35:M35"/>
    <mergeCell ref="N35:P35"/>
    <mergeCell ref="G36:P36"/>
    <mergeCell ref="G37:P37"/>
    <mergeCell ref="G38:P38"/>
    <mergeCell ref="G41:P41"/>
    <mergeCell ref="A32:C32"/>
    <mergeCell ref="D32:F32"/>
    <mergeCell ref="G29:L29"/>
    <mergeCell ref="M29:P29"/>
    <mergeCell ref="A39:C40"/>
    <mergeCell ref="D39:F40"/>
    <mergeCell ref="G39:P39"/>
    <mergeCell ref="G40:P40"/>
    <mergeCell ref="S18:S21"/>
    <mergeCell ref="M23:N23"/>
    <mergeCell ref="O23:P23"/>
    <mergeCell ref="M24:N24"/>
    <mergeCell ref="O24:P24"/>
    <mergeCell ref="M25:N25"/>
    <mergeCell ref="O25:P25"/>
    <mergeCell ref="A22:C22"/>
    <mergeCell ref="D22:K22"/>
    <mergeCell ref="M22:N22"/>
    <mergeCell ref="O22:P22"/>
    <mergeCell ref="S22:T22"/>
    <mergeCell ref="A23:C23"/>
    <mergeCell ref="S23:T23"/>
    <mergeCell ref="D23:K23"/>
    <mergeCell ref="A24:K24"/>
  </mergeCells>
  <phoneticPr fontId="47"/>
  <conditionalFormatting sqref="D5">
    <cfRule type="expression" dxfId="20" priority="1" stopIfTrue="1">
      <formula>$D$5=""</formula>
    </cfRule>
  </conditionalFormatting>
  <conditionalFormatting sqref="D7">
    <cfRule type="expression" dxfId="19" priority="2" stopIfTrue="1">
      <formula>$D$7=""</formula>
    </cfRule>
  </conditionalFormatting>
  <conditionalFormatting sqref="D11:H11">
    <cfRule type="expression" dxfId="18" priority="3" stopIfTrue="1">
      <formula>$D$11=""</formula>
    </cfRule>
  </conditionalFormatting>
  <conditionalFormatting sqref="D6:J6">
    <cfRule type="expression" dxfId="17" priority="4" stopIfTrue="1">
      <formula>$D$6=""</formula>
    </cfRule>
  </conditionalFormatting>
  <conditionalFormatting sqref="F8:F10 I8:I10 L8:L10">
    <cfRule type="expression" dxfId="16" priority="7" stopIfTrue="1">
      <formula>F8&gt;0</formula>
    </cfRule>
  </conditionalFormatting>
  <conditionalFormatting sqref="G27:H27">
    <cfRule type="expression" dxfId="15" priority="5">
      <formula>$G$27=""</formula>
    </cfRule>
  </conditionalFormatting>
  <conditionalFormatting sqref="I8:I9 L8:L9 F8:F10">
    <cfRule type="expression" dxfId="14" priority="6" stopIfTrue="1">
      <formula>IF(D8=$M$6,1,2)=2</formula>
    </cfRule>
  </conditionalFormatting>
  <conditionalFormatting sqref="I10">
    <cfRule type="expression" dxfId="13" priority="9" stopIfTrue="1">
      <formula>IF($M$6=G10,1,IF($M$6=$D$10,1,2))=2</formula>
    </cfRule>
  </conditionalFormatting>
  <conditionalFormatting sqref="J27:K27">
    <cfRule type="expression" dxfId="12" priority="10">
      <formula>$G$27=""</formula>
    </cfRule>
  </conditionalFormatting>
  <conditionalFormatting sqref="L10">
    <cfRule type="expression" dxfId="11" priority="11" stopIfTrue="1">
      <formula>IF($M$6=J10,1,IF($M$6=$D$10,1,IF($M$6=$G$10,1,2)))=2</formula>
    </cfRule>
  </conditionalFormatting>
  <conditionalFormatting sqref="L11:P11">
    <cfRule type="expression" dxfId="10" priority="12" stopIfTrue="1">
      <formula>IF(D9=$M$6,1,IF(#REF!=$M$6,1,2))=2</formula>
    </cfRule>
    <cfRule type="expression" dxfId="9" priority="13" stopIfTrue="1">
      <formula>$L$11=""</formula>
    </cfRule>
  </conditionalFormatting>
  <conditionalFormatting sqref="M3">
    <cfRule type="expression" dxfId="8" priority="14" stopIfTrue="1">
      <formula>$M$3=""</formula>
    </cfRule>
  </conditionalFormatting>
  <conditionalFormatting sqref="M6">
    <cfRule type="expression" dxfId="7" priority="15" stopIfTrue="1">
      <formula>$M$6=""</formula>
    </cfRule>
  </conditionalFormatting>
  <conditionalFormatting sqref="M29:P29">
    <cfRule type="expression" dxfId="6" priority="16" stopIfTrue="1">
      <formula>$M$29="継続"</formula>
    </cfRule>
    <cfRule type="expression" dxfId="5" priority="17" stopIfTrue="1">
      <formula>$M$29="新規"</formula>
    </cfRule>
    <cfRule type="expression" dxfId="4" priority="18">
      <formula>$D$29="○"</formula>
    </cfRule>
  </conditionalFormatting>
  <conditionalFormatting sqref="O3">
    <cfRule type="expression" dxfId="3" priority="19" stopIfTrue="1">
      <formula>$O$3=""</formula>
    </cfRule>
  </conditionalFormatting>
  <conditionalFormatting sqref="O8">
    <cfRule type="cellIs" dxfId="2" priority="20" stopIfTrue="1" operator="lessThanOrEqual">
      <formula>0</formula>
    </cfRule>
  </conditionalFormatting>
  <conditionalFormatting sqref="O10">
    <cfRule type="expression" dxfId="1" priority="8" stopIfTrue="1">
      <formula>O10&gt;0</formula>
    </cfRule>
    <cfRule type="expression" dxfId="0" priority="21" stopIfTrue="1">
      <formula>IF($M$6=M10,1,IF($M$6=$D$10,1,IF($M$6=$G$10,1,IF($M$6=$J$10,1,2))))=2</formula>
    </cfRule>
  </conditionalFormatting>
  <dataValidations count="4">
    <dataValidation type="list" allowBlank="1" showErrorMessage="1" sqref="M29" xr:uid="{00000000-0002-0000-0100-000000000000}">
      <formula1>"継続,新規"</formula1>
    </dataValidation>
    <dataValidation type="list" allowBlank="1" showErrorMessage="1" sqref="D29:D35 D37 D41 D39" xr:uid="{00000000-0002-0000-0100-000001000000}">
      <formula1>"－,○"</formula1>
    </dataValidation>
    <dataValidation type="list" allowBlank="1" showErrorMessage="1" sqref="M6" xr:uid="{00000000-0002-0000-0100-000002000000}">
      <formula1>$U$24:$AD$24</formula1>
    </dataValidation>
    <dataValidation type="decimal" operator="greaterThan" allowBlank="1" showErrorMessage="1" sqref="M30 N31 M32 J35" xr:uid="{00000000-0002-0000-0100-000003000000}">
      <formula1>0</formula1>
    </dataValidation>
  </dataValidations>
  <printOptions horizontalCentered="1" verticalCentered="1"/>
  <pageMargins left="0.59055118110236227" right="0.39370078740157483" top="0.31496062992125984" bottom="0.39370078740157483" header="0" footer="0"/>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oldboys16nori@gmail.com</cp:lastModifiedBy>
  <cp:lastPrinted>2024-03-10T08:15:00Z</cp:lastPrinted>
  <dcterms:created xsi:type="dcterms:W3CDTF">2006-03-15T07:38:12Z</dcterms:created>
  <dcterms:modified xsi:type="dcterms:W3CDTF">2024-03-16T00:34:46Z</dcterms:modified>
</cp:coreProperties>
</file>