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nori\Downloads\"/>
    </mc:Choice>
  </mc:AlternateContent>
  <workbookProtection workbookPassword="CAAF" lockStructure="1"/>
  <bookViews>
    <workbookView showHorizontalScroll="0" showVerticalScroll="0" xWindow="0" yWindow="0" windowWidth="19200" windowHeight="11610" firstSheet="1" activeTab="1"/>
  </bookViews>
  <sheets>
    <sheet name="登録について" sheetId="1" state="hidden" r:id="rId1"/>
    <sheet name="申請依頼書" sheetId="7" r:id="rId2"/>
  </sheets>
  <definedNames>
    <definedName name="_xlnm.Print_Area" localSheetId="1">申請依頼書!$A$1:$P$44</definedName>
    <definedName name="_xlnm.Print_Area" localSheetId="0">登録について!$A$1:$N$159</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4" i="7" l="1"/>
  <c r="J72" i="1" l="1"/>
  <c r="J73" i="1" l="1"/>
  <c r="J74" i="1"/>
  <c r="J75" i="1"/>
  <c r="J76" i="1"/>
  <c r="J77" i="1"/>
  <c r="J71" i="1"/>
  <c r="J70" i="1"/>
  <c r="J69" i="1"/>
  <c r="AA27" i="7"/>
  <c r="AB27" i="7"/>
  <c r="AC27" i="7"/>
  <c r="AD27" i="7"/>
  <c r="Z27" i="7"/>
  <c r="AA24" i="7"/>
  <c r="AB24" i="7"/>
  <c r="AC24" i="7"/>
  <c r="AD24" i="7"/>
  <c r="AA25" i="7"/>
  <c r="AB25" i="7"/>
  <c r="AC25" i="7"/>
  <c r="AD25" i="7"/>
  <c r="AA26" i="7"/>
  <c r="AB26" i="7"/>
  <c r="AC26" i="7"/>
  <c r="AD26" i="7"/>
  <c r="AA28" i="7"/>
  <c r="AB28" i="7"/>
  <c r="AC28" i="7"/>
  <c r="AD28" i="7"/>
  <c r="Z28" i="7"/>
  <c r="Z26" i="7"/>
  <c r="Z25" i="7"/>
  <c r="Z24" i="7"/>
  <c r="U27" i="7"/>
  <c r="O133" i="1"/>
  <c r="Y28" i="7" s="1"/>
  <c r="U13" i="7"/>
  <c r="U22" i="7" s="1"/>
  <c r="V13" i="7"/>
  <c r="V21" i="7" s="1"/>
  <c r="W13" i="7"/>
  <c r="W21" i="7" s="1"/>
  <c r="X13" i="7"/>
  <c r="X21" i="7" s="1"/>
  <c r="Y13" i="7"/>
  <c r="Y22" i="7" s="1"/>
  <c r="Z13" i="7"/>
  <c r="Z21" i="7" s="1"/>
  <c r="AA13" i="7"/>
  <c r="AA20" i="7" s="1"/>
  <c r="AB13" i="7"/>
  <c r="AB22" i="7" s="1"/>
  <c r="AC13" i="7"/>
  <c r="AD13" i="7"/>
  <c r="AD21" i="7" s="1"/>
  <c r="G9" i="7"/>
  <c r="M10" i="7"/>
  <c r="J10" i="7"/>
  <c r="G10" i="7"/>
  <c r="D10" i="7"/>
  <c r="D9" i="7"/>
  <c r="J9" i="7"/>
  <c r="J8" i="7"/>
  <c r="G8" i="7"/>
  <c r="D8" i="7"/>
  <c r="X28" i="7"/>
  <c r="F41" i="7" s="1"/>
  <c r="W28" i="7"/>
  <c r="V28" i="7"/>
  <c r="U28" i="7"/>
  <c r="Y27" i="7"/>
  <c r="X27" i="7"/>
  <c r="W27" i="7"/>
  <c r="V27" i="7"/>
  <c r="Y26" i="7"/>
  <c r="X26" i="7"/>
  <c r="W26" i="7"/>
  <c r="V26" i="7"/>
  <c r="U26" i="7"/>
  <c r="Y25" i="7"/>
  <c r="X25" i="7"/>
  <c r="W25" i="7"/>
  <c r="V25" i="7"/>
  <c r="U25" i="7"/>
  <c r="Y24" i="7"/>
  <c r="X24" i="7"/>
  <c r="W24" i="7"/>
  <c r="V24" i="7"/>
  <c r="U24" i="7"/>
  <c r="E19" i="7"/>
  <c r="E17" i="7"/>
  <c r="E15" i="7"/>
  <c r="Z19" i="7" l="1"/>
  <c r="AA18" i="7"/>
  <c r="Z14" i="7"/>
  <c r="Z22" i="7"/>
  <c r="J41" i="7"/>
  <c r="AB18" i="7"/>
  <c r="Z16" i="7"/>
  <c r="O8" i="7"/>
  <c r="I19" i="7" s="1"/>
  <c r="Z20" i="7"/>
  <c r="Y18" i="7"/>
  <c r="Y16" i="7"/>
  <c r="X14" i="7"/>
  <c r="X20" i="7"/>
  <c r="X19" i="7"/>
  <c r="AD15" i="7"/>
  <c r="X17" i="7"/>
  <c r="X18" i="7"/>
  <c r="X22" i="7"/>
  <c r="Z18" i="7"/>
  <c r="AD18" i="7"/>
  <c r="AC15" i="7"/>
  <c r="AD22" i="7"/>
  <c r="AD20" i="7"/>
  <c r="AD16" i="7"/>
  <c r="AD19" i="7"/>
  <c r="AD17" i="7"/>
  <c r="AD14" i="7"/>
  <c r="Y14" i="7"/>
  <c r="U18" i="7"/>
  <c r="Y15" i="7"/>
  <c r="AC14" i="7"/>
  <c r="Y21" i="7"/>
  <c r="Y20" i="7"/>
  <c r="X16" i="7"/>
  <c r="U15" i="7"/>
  <c r="U17" i="7"/>
  <c r="AA17" i="7"/>
  <c r="W20" i="7"/>
  <c r="AC22" i="7"/>
  <c r="AC19" i="7"/>
  <c r="AC17" i="7"/>
  <c r="AC20" i="7"/>
  <c r="AB16" i="7"/>
  <c r="AB15" i="7"/>
  <c r="W22" i="7"/>
  <c r="AC21" i="7"/>
  <c r="AC16" i="7"/>
  <c r="AB14" i="7"/>
  <c r="AB17" i="7"/>
  <c r="W17" i="7"/>
  <c r="W18" i="7"/>
  <c r="W19" i="7"/>
  <c r="W14" i="7"/>
  <c r="AB21" i="7"/>
  <c r="W15" i="7"/>
  <c r="W16" i="7"/>
  <c r="AC18" i="7"/>
  <c r="V18" i="7"/>
  <c r="V16" i="7"/>
  <c r="V14" i="7"/>
  <c r="U14" i="7"/>
  <c r="U20" i="7"/>
  <c r="V22" i="7"/>
  <c r="U19" i="7"/>
  <c r="U16" i="7"/>
  <c r="U21" i="7"/>
  <c r="V20" i="7"/>
  <c r="AA14" i="7"/>
  <c r="Y19" i="7"/>
  <c r="V19" i="7"/>
  <c r="AA19" i="7"/>
  <c r="AA22" i="7"/>
  <c r="V15" i="7"/>
  <c r="AA21" i="7"/>
  <c r="AA16" i="7"/>
  <c r="V17" i="7"/>
  <c r="Y17" i="7"/>
  <c r="AA15" i="7"/>
  <c r="AB19" i="7"/>
  <c r="AB20" i="7"/>
  <c r="X15" i="7"/>
  <c r="Z17" i="7"/>
  <c r="Z15" i="7"/>
  <c r="I15" i="7" l="1"/>
  <c r="I17" i="7"/>
  <c r="O24" i="7"/>
  <c r="AE16" i="7"/>
  <c r="M16" i="7" s="1"/>
  <c r="AE18" i="7"/>
  <c r="M18" i="7" s="1"/>
  <c r="AE22" i="7"/>
  <c r="M22" i="7" s="1"/>
  <c r="AE21" i="7"/>
  <c r="M21" i="7" s="1"/>
  <c r="AE14" i="7"/>
  <c r="AE15" i="7"/>
  <c r="AE19" i="7"/>
  <c r="M19" i="7" s="1"/>
  <c r="AE20" i="7"/>
  <c r="M20" i="7" s="1"/>
  <c r="AE17" i="7"/>
  <c r="M17" i="7" s="1"/>
  <c r="I24" i="7" l="1"/>
  <c r="F24" i="7" s="1"/>
  <c r="M24" i="7"/>
  <c r="K24" i="7" s="1"/>
  <c r="M14" i="7"/>
  <c r="M15" i="7"/>
  <c r="M23" i="7" l="1"/>
</calcChain>
</file>

<file path=xl/comments1.xml><?xml version="1.0" encoding="utf-8"?>
<comments xmlns="http://schemas.openxmlformats.org/spreadsheetml/2006/main">
  <authors>
    <author>ThushimaNorikazu</author>
    <author>Norikazu</author>
  </authors>
  <commentList>
    <comment ref="D5" authorId="0" shapeId="0">
      <text>
        <r>
          <rPr>
            <b/>
            <sz val="9"/>
            <color indexed="81"/>
            <rFont val="ＭＳ Ｐゴシック"/>
            <family val="3"/>
            <charset val="128"/>
          </rPr>
          <t>旭川地区サッカー協会:</t>
        </r>
        <r>
          <rPr>
            <sz val="9"/>
            <color indexed="81"/>
            <rFont val="ＭＳ Ｐゴシック"/>
            <family val="3"/>
            <charset val="128"/>
          </rPr>
          <t xml:space="preserve">
</t>
        </r>
        <r>
          <rPr>
            <sz val="12"/>
            <color indexed="81"/>
            <rFont val="ＭＳ Ｐゴシック"/>
            <family val="3"/>
            <charset val="128"/>
          </rPr>
          <t>Ｗｅｂで使用した正式名称で入力してください。</t>
        </r>
      </text>
    </comment>
    <comment ref="M6" authorId="0" shapeId="0">
      <text>
        <r>
          <rPr>
            <b/>
            <sz val="9"/>
            <color indexed="81"/>
            <rFont val="ＭＳ Ｐゴシック"/>
            <family val="3"/>
            <charset val="128"/>
          </rPr>
          <t>旭川地区サッカー協会:</t>
        </r>
        <r>
          <rPr>
            <sz val="9"/>
            <color indexed="81"/>
            <rFont val="ＭＳ Ｐゴシック"/>
            <family val="3"/>
            <charset val="128"/>
          </rPr>
          <t xml:space="preserve">
</t>
        </r>
        <r>
          <rPr>
            <sz val="12"/>
            <color indexed="81"/>
            <rFont val="ＭＳ Ｐゴシック"/>
            <family val="3"/>
            <charset val="128"/>
          </rPr>
          <t>リストを用いて入力してください。▼をクリックするとリストが表示されます。</t>
        </r>
      </text>
    </comment>
    <comment ref="D7" authorId="1" shapeId="0">
      <text>
        <r>
          <rPr>
            <b/>
            <sz val="9"/>
            <color indexed="81"/>
            <rFont val="ＭＳ Ｐゴシック"/>
            <family val="3"/>
            <charset val="128"/>
          </rPr>
          <t xml:space="preserve">旭川地区サッカー協会:
</t>
        </r>
        <r>
          <rPr>
            <sz val="12"/>
            <color indexed="81"/>
            <rFont val="ＭＳ Ｐゴシック"/>
            <family val="3"/>
            <charset val="128"/>
          </rPr>
          <t>必ず連絡の取れる連絡先を記入してください。</t>
        </r>
      </text>
    </comment>
    <comment ref="D11" authorId="0" shapeId="0">
      <text>
        <r>
          <rPr>
            <b/>
            <sz val="9"/>
            <color indexed="81"/>
            <rFont val="ＭＳ Ｐゴシック"/>
            <family val="3"/>
            <charset val="128"/>
          </rPr>
          <t>旭川地区サッカー協会:</t>
        </r>
        <r>
          <rPr>
            <sz val="9"/>
            <color indexed="81"/>
            <rFont val="ＭＳ Ｐゴシック"/>
            <family val="3"/>
            <charset val="128"/>
          </rPr>
          <t xml:space="preserve">
</t>
        </r>
        <r>
          <rPr>
            <sz val="12"/>
            <color indexed="81"/>
            <rFont val="ＭＳ Ｐゴシック"/>
            <family val="3"/>
            <charset val="128"/>
          </rPr>
          <t>番号は正確に記入してください。
資格のない場合は、</t>
        </r>
        <r>
          <rPr>
            <b/>
            <sz val="12"/>
            <color indexed="10"/>
            <rFont val="ＭＳ Ｐゴシック"/>
            <family val="3"/>
            <charset val="128"/>
          </rPr>
          <t>何も入力しない</t>
        </r>
        <r>
          <rPr>
            <sz val="12"/>
            <color indexed="81"/>
            <rFont val="ＭＳ Ｐゴシック"/>
            <family val="3"/>
            <charset val="128"/>
          </rPr>
          <t>でください。</t>
        </r>
      </text>
    </comment>
    <comment ref="L11" authorId="0" shapeId="0">
      <text>
        <r>
          <rPr>
            <b/>
            <sz val="9"/>
            <color indexed="81"/>
            <rFont val="ＭＳ Ｐゴシック"/>
            <family val="3"/>
            <charset val="128"/>
          </rPr>
          <t>旭川地区サッカー協会:</t>
        </r>
        <r>
          <rPr>
            <sz val="9"/>
            <color indexed="81"/>
            <rFont val="ＭＳ Ｐゴシック"/>
            <family val="3"/>
            <charset val="128"/>
          </rPr>
          <t xml:space="preserve">
</t>
        </r>
        <r>
          <rPr>
            <sz val="12"/>
            <color indexed="81"/>
            <rFont val="ＭＳ Ｐゴシック"/>
            <family val="3"/>
            <charset val="128"/>
          </rPr>
          <t>４種のみの記入になります。監督かコーチが資格を持っていれば問題ありません。番号は正確に記入してください。</t>
        </r>
      </text>
    </comment>
    <comment ref="M23" authorId="0" shapeId="0">
      <text>
        <r>
          <rPr>
            <b/>
            <sz val="9"/>
            <color indexed="81"/>
            <rFont val="ＭＳ Ｐゴシック"/>
            <family val="3"/>
            <charset val="128"/>
          </rPr>
          <t>旭川地区サッカー協会:</t>
        </r>
        <r>
          <rPr>
            <sz val="9"/>
            <color indexed="81"/>
            <rFont val="ＭＳ Ｐゴシック"/>
            <family val="3"/>
            <charset val="128"/>
          </rPr>
          <t xml:space="preserve">
</t>
        </r>
        <r>
          <rPr>
            <sz val="12"/>
            <color indexed="81"/>
            <rFont val="ＭＳ Ｐゴシック"/>
            <family val="3"/>
            <charset val="128"/>
          </rPr>
          <t>必ず、４の表を確認の上、金額があっているかチェックしてください。</t>
        </r>
      </text>
    </comment>
  </commentList>
</comments>
</file>

<file path=xl/sharedStrings.xml><?xml version="1.0" encoding="utf-8"?>
<sst xmlns="http://schemas.openxmlformats.org/spreadsheetml/2006/main" count="419" uniqueCount="264">
  <si>
    <t>１．登録期日</t>
    <phoneticPr fontId="1"/>
  </si>
  <si>
    <t>第１種（社会人）</t>
    <phoneticPr fontId="1"/>
  </si>
  <si>
    <t>第１種（大学・専門学校）</t>
    <phoneticPr fontId="1"/>
  </si>
  <si>
    <t>☆</t>
    <phoneticPr fontId="1"/>
  </si>
  <si>
    <t>★</t>
    <phoneticPr fontId="1"/>
  </si>
  <si>
    <t>第２種（高  校）</t>
    <phoneticPr fontId="1"/>
  </si>
  <si>
    <t>☆</t>
    <phoneticPr fontId="1"/>
  </si>
  <si>
    <t>第４種（少年団）</t>
    <phoneticPr fontId="1"/>
  </si>
  <si>
    <t>別紙１</t>
    <phoneticPr fontId="1"/>
  </si>
  <si>
    <t>チ　ー　ム　名</t>
  </si>
  <si>
    <t>個人登録費</t>
  </si>
  <si>
    <t>円）</t>
    <rPh sb="0" eb="1">
      <t>エン</t>
    </rPh>
    <phoneticPr fontId="1"/>
  </si>
  <si>
    <t>名）</t>
    <rPh sb="0" eb="1">
      <t>メイ</t>
    </rPh>
    <phoneticPr fontId="1"/>
  </si>
  <si>
    <t>円】</t>
    <rPh sb="0" eb="1">
      <t>エン</t>
    </rPh>
    <phoneticPr fontId="1"/>
  </si>
  <si>
    <t>日</t>
    <rPh sb="0" eb="1">
      <t>ニチ</t>
    </rPh>
    <phoneticPr fontId="1"/>
  </si>
  <si>
    <t>計</t>
    <rPh sb="0" eb="1">
      <t>ケイ</t>
    </rPh>
    <phoneticPr fontId="1"/>
  </si>
  <si>
    <t>種　　別</t>
    <rPh sb="0" eb="1">
      <t>タネ</t>
    </rPh>
    <rPh sb="3" eb="4">
      <t>ベツ</t>
    </rPh>
    <phoneticPr fontId="1"/>
  </si>
  <si>
    <t>団　体</t>
  </si>
  <si>
    <t>個人登録料</t>
  </si>
  <si>
    <t>機関誌</t>
  </si>
  <si>
    <t>監　督</t>
  </si>
  <si>
    <t>１種・社</t>
  </si>
  <si>
    <t>１種・大</t>
  </si>
  <si>
    <t>２種・高</t>
  </si>
  <si>
    <t>３種・中</t>
  </si>
  <si>
    <t>４種・小</t>
  </si>
  <si>
    <t>女子大学</t>
  </si>
  <si>
    <t>女子高校</t>
  </si>
  <si>
    <t>女子中学</t>
  </si>
  <si>
    <t>シ ニ ア</t>
  </si>
  <si>
    <t>空白</t>
    <rPh sb="0" eb="2">
      <t>クウハク</t>
    </rPh>
    <phoneticPr fontId="1"/>
  </si>
  <si>
    <t xml:space="preserve">空白
</t>
    <rPh sb="0" eb="2">
      <t>クウハク</t>
    </rPh>
    <phoneticPr fontId="1"/>
  </si>
  <si>
    <t>記</t>
    <rPh sb="0" eb="1">
      <t>キ</t>
    </rPh>
    <phoneticPr fontId="1"/>
  </si>
  <si>
    <t>チーム代表者　各位</t>
    <phoneticPr fontId="1"/>
  </si>
  <si>
    <t>（１）</t>
    <phoneticPr fontId="1"/>
  </si>
  <si>
    <t>円</t>
    <rPh sb="0" eb="1">
      <t>エン</t>
    </rPh>
    <phoneticPr fontId="1"/>
  </si>
  <si>
    <t xml:space="preserve">空白
行の高さ調整用
</t>
    <rPh sb="0" eb="2">
      <t>クウハク</t>
    </rPh>
    <rPh sb="3" eb="4">
      <t>ギョウ</t>
    </rPh>
    <rPh sb="5" eb="6">
      <t>タカ</t>
    </rPh>
    <rPh sb="7" eb="10">
      <t>チョウセイヨウ</t>
    </rPh>
    <phoneticPr fontId="1"/>
  </si>
  <si>
    <t>（２）</t>
    <phoneticPr fontId="1"/>
  </si>
  <si>
    <t>（３）</t>
    <phoneticPr fontId="1"/>
  </si>
  <si>
    <t>遠　藤　祥　悦</t>
    <rPh sb="0" eb="1">
      <t>エン</t>
    </rPh>
    <rPh sb="2" eb="3">
      <t>フジ</t>
    </rPh>
    <rPh sb="4" eb="5">
      <t>ショウ</t>
    </rPh>
    <rPh sb="6" eb="7">
      <t>エツ</t>
    </rPh>
    <phoneticPr fontId="1"/>
  </si>
  <si>
    <t>則　末　俊　介</t>
    <phoneticPr fontId="1"/>
  </si>
  <si>
    <t>事 務 担 当 者</t>
    <phoneticPr fontId="1"/>
  </si>
  <si>
    <t>ユニフォーム広告掲示申請料</t>
    <rPh sb="6" eb="8">
      <t>コウコク</t>
    </rPh>
    <rPh sb="8" eb="10">
      <t>ケイジ</t>
    </rPh>
    <rPh sb="10" eb="12">
      <t>シンセイ</t>
    </rPh>
    <rPh sb="12" eb="13">
      <t>リョウ</t>
    </rPh>
    <phoneticPr fontId="1"/>
  </si>
  <si>
    <t>1カ所につき</t>
    <rPh sb="2" eb="3">
      <t>ショ</t>
    </rPh>
    <phoneticPr fontId="1"/>
  </si>
  <si>
    <t>一人につき</t>
    <rPh sb="0" eb="2">
      <t>ヒトリ</t>
    </rPh>
    <phoneticPr fontId="1"/>
  </si>
  <si>
    <t>月</t>
    <rPh sb="0" eb="1">
      <t>ゲツ</t>
    </rPh>
    <phoneticPr fontId="1"/>
  </si>
  <si>
    <t>○第１種（社会人・大学・専門学校）</t>
    <rPh sb="1" eb="2">
      <t>ダイ</t>
    </rPh>
    <rPh sb="3" eb="4">
      <t>シュ</t>
    </rPh>
    <rPh sb="5" eb="7">
      <t>シャカイ</t>
    </rPh>
    <rPh sb="7" eb="8">
      <t>ジン</t>
    </rPh>
    <rPh sb="9" eb="11">
      <t>ダイガク</t>
    </rPh>
    <rPh sb="12" eb="14">
      <t>センモン</t>
    </rPh>
    <rPh sb="14" eb="16">
      <t>ガッコウ</t>
    </rPh>
    <phoneticPr fontId="1"/>
  </si>
  <si>
    <t>則　末　俊　介</t>
  </si>
  <si>
    <t>宛に</t>
    <rPh sb="0" eb="1">
      <t>アテ</t>
    </rPh>
    <phoneticPr fontId="1"/>
  </si>
  <si>
    <t>で送付します。</t>
    <rPh sb="1" eb="3">
      <t>ソウフ</t>
    </rPh>
    <phoneticPr fontId="1"/>
  </si>
  <si>
    <t>女子</t>
    <phoneticPr fontId="1"/>
  </si>
  <si>
    <t>シニア</t>
    <phoneticPr fontId="1"/>
  </si>
  <si>
    <t>旭川信用金庫　銀座支店　普通</t>
    <rPh sb="0" eb="2">
      <t>アサヒカワ</t>
    </rPh>
    <rPh sb="2" eb="4">
      <t>シンヨウ</t>
    </rPh>
    <rPh sb="4" eb="6">
      <t>キンコ</t>
    </rPh>
    <rPh sb="7" eb="9">
      <t>ギンザ</t>
    </rPh>
    <rPh sb="9" eb="11">
      <t>シテン</t>
    </rPh>
    <rPh sb="12" eb="14">
      <t>フツウ</t>
    </rPh>
    <phoneticPr fontId="1"/>
  </si>
  <si>
    <t>事 務 担 当 者
連　絡　先</t>
    <rPh sb="10" eb="11">
      <t>レン</t>
    </rPh>
    <rPh sb="12" eb="13">
      <t>ラク</t>
    </rPh>
    <rPh sb="14" eb="15">
      <t>サキ</t>
    </rPh>
    <phoneticPr fontId="1"/>
  </si>
  <si>
    <t xml:space="preserve">
 </t>
    <phoneticPr fontId="1"/>
  </si>
  <si>
    <t>旭川信用金庫　銀座支店　普通　口座番号　0459411</t>
    <rPh sb="0" eb="2">
      <t>アサヒカワ</t>
    </rPh>
    <rPh sb="2" eb="4">
      <t>シンヨウ</t>
    </rPh>
    <rPh sb="4" eb="6">
      <t>キンコ</t>
    </rPh>
    <rPh sb="7" eb="9">
      <t>ギンザ</t>
    </rPh>
    <rPh sb="9" eb="11">
      <t>シテン</t>
    </rPh>
    <rPh sb="12" eb="14">
      <t>フツウ</t>
    </rPh>
    <rPh sb="15" eb="17">
      <t>コウザ</t>
    </rPh>
    <rPh sb="17" eb="19">
      <t>バンゴウ</t>
    </rPh>
    <phoneticPr fontId="1"/>
  </si>
  <si>
    <t>旭川地区サッカー協会　</t>
    <phoneticPr fontId="1"/>
  </si>
  <si>
    <t xml:space="preserve">空白
</t>
    <rPh sb="0" eb="2">
      <t>クウハク</t>
    </rPh>
    <phoneticPr fontId="1"/>
  </si>
  <si>
    <t>３．Ｗｅｂ登録上の注意</t>
    <phoneticPr fontId="1"/>
  </si>
  <si>
    <t>○</t>
    <phoneticPr fontId="1"/>
  </si>
  <si>
    <t>登　録　選　手</t>
    <rPh sb="0" eb="1">
      <t>ノボル</t>
    </rPh>
    <rPh sb="2" eb="3">
      <t>ロク</t>
    </rPh>
    <rPh sb="4" eb="5">
      <t>セン</t>
    </rPh>
    <rPh sb="6" eb="7">
      <t>テ</t>
    </rPh>
    <phoneticPr fontId="1"/>
  </si>
  <si>
    <t>監督の指導者登録番号</t>
    <rPh sb="0" eb="2">
      <t>カントク</t>
    </rPh>
    <rPh sb="3" eb="6">
      <t>シドウシャ</t>
    </rPh>
    <rPh sb="6" eb="8">
      <t>トウロク</t>
    </rPh>
    <rPh sb="8" eb="10">
      <t>バンゴウ</t>
    </rPh>
    <phoneticPr fontId="1"/>
  </si>
  <si>
    <t>コーチの指導者登録番号</t>
    <rPh sb="4" eb="7">
      <t>シドウシャ</t>
    </rPh>
    <rPh sb="7" eb="9">
      <t>トウロク</t>
    </rPh>
    <rPh sb="9" eb="11">
      <t>バンゴウ</t>
    </rPh>
    <phoneticPr fontId="1"/>
  </si>
  <si>
    <t>旭川</t>
    <phoneticPr fontId="1"/>
  </si>
  <si>
    <t>団体登録費</t>
  </si>
  <si>
    <t>①（</t>
    <phoneticPr fontId="1"/>
  </si>
  <si>
    <t>旭川</t>
    <phoneticPr fontId="1"/>
  </si>
  <si>
    <t>（</t>
    <phoneticPr fontId="1"/>
  </si>
  <si>
    <t>×</t>
    <phoneticPr fontId="1"/>
  </si>
  <si>
    <t>＝</t>
    <phoneticPr fontId="1"/>
  </si>
  <si>
    <t>②（</t>
    <phoneticPr fontId="1"/>
  </si>
  <si>
    <t>北海道</t>
    <phoneticPr fontId="1"/>
  </si>
  <si>
    <t>③（</t>
    <phoneticPr fontId="1"/>
  </si>
  <si>
    <t>④（</t>
    <phoneticPr fontId="1"/>
  </si>
  <si>
    <t>日　本</t>
    <phoneticPr fontId="1"/>
  </si>
  <si>
    <t>⑤（</t>
    <phoneticPr fontId="1"/>
  </si>
  <si>
    <t>⑥（</t>
    <phoneticPr fontId="1"/>
  </si>
  <si>
    <t>ＪＦＡ購読料</t>
  </si>
  <si>
    <t>⑦（</t>
    <phoneticPr fontId="1"/>
  </si>
  <si>
    <t>監督登録料</t>
  </si>
  <si>
    <t>⑧（</t>
    <phoneticPr fontId="1"/>
  </si>
  <si>
    <t>⑨（</t>
    <phoneticPr fontId="1"/>
  </si>
  <si>
    <t>高校サッカー年鑑代　</t>
  </si>
  <si>
    <t>⑩【</t>
    <phoneticPr fontId="1"/>
  </si>
  <si>
    <t>○第２種（高校・ユース）</t>
    <phoneticPr fontId="1"/>
  </si>
  <si>
    <t>○第４種（少年団）</t>
    <phoneticPr fontId="1"/>
  </si>
  <si>
    <t>○女子（大学）</t>
    <phoneticPr fontId="1"/>
  </si>
  <si>
    <t>○女子（中学生）</t>
    <phoneticPr fontId="1"/>
  </si>
  <si>
    <t>種    別</t>
    <phoneticPr fontId="1"/>
  </si>
  <si>
    <t>×人数</t>
    <phoneticPr fontId="1"/>
  </si>
  <si>
    <t>女子中学</t>
    <phoneticPr fontId="1"/>
  </si>
  <si>
    <t>×人数</t>
    <phoneticPr fontId="1"/>
  </si>
  <si>
    <t>旭川信用金庫  本店  普通  口座番号  0866251</t>
  </si>
  <si>
    <t>　(携帯)　090-5952-5998</t>
    <phoneticPr fontId="1"/>
  </si>
  <si>
    <t>旭川信用金庫  東旭川支店  普通  口座番号  0261361</t>
  </si>
  <si>
    <t>旭川地区サッカー協会第３種事業委員会　則末俊介</t>
    <phoneticPr fontId="1"/>
  </si>
  <si>
    <r>
      <t>調整用</t>
    </r>
    <r>
      <rPr>
        <sz val="10"/>
        <rFont val="HG丸ｺﾞｼｯｸM-PRO"/>
        <family val="3"/>
        <charset val="128"/>
      </rPr>
      <t xml:space="preserve">
</t>
    </r>
    <r>
      <rPr>
        <sz val="12"/>
        <rFont val="HG丸ｺﾞｼｯｸM-PRO"/>
        <family val="3"/>
        <charset val="128"/>
      </rPr>
      <t>　</t>
    </r>
    <rPh sb="0" eb="3">
      <t>チョウセイヨウ</t>
    </rPh>
    <phoneticPr fontId="1"/>
  </si>
  <si>
    <t>○女子（高校生）</t>
    <phoneticPr fontId="1"/>
  </si>
  <si>
    <t>　　会長　  太　田　英　司</t>
    <rPh sb="7" eb="8">
      <t>フトシ</t>
    </rPh>
    <rPh sb="9" eb="10">
      <t>タ</t>
    </rPh>
    <rPh sb="11" eb="12">
      <t>エイ</t>
    </rPh>
    <rPh sb="13" eb="14">
      <t>ツカサ</t>
    </rPh>
    <phoneticPr fontId="1"/>
  </si>
  <si>
    <t>旭川信用金庫　緑が丘支店　普通　口座番号　0366290</t>
    <phoneticPr fontId="1"/>
  </si>
  <si>
    <t>旭川地区サッカー協会 ２種委員会 代表 遠藤祥悦</t>
    <phoneticPr fontId="1"/>
  </si>
  <si>
    <t>メール</t>
    <phoneticPr fontId="1"/>
  </si>
  <si>
    <t>(Mail)afa-office@wind.ocn.ne.jp</t>
    <phoneticPr fontId="1"/>
  </si>
  <si>
    <t>メール</t>
  </si>
  <si>
    <t>４．第４種チームの指導者ライセンス義務化について</t>
    <phoneticPr fontId="1"/>
  </si>
  <si>
    <t>５．大会参加申し込みに関する注意事項</t>
    <rPh sb="2" eb="4">
      <t>タイカイ</t>
    </rPh>
    <rPh sb="4" eb="6">
      <t>サンカ</t>
    </rPh>
    <rPh sb="6" eb="7">
      <t>モウ</t>
    </rPh>
    <rPh sb="8" eb="9">
      <t>コ</t>
    </rPh>
    <rPh sb="11" eb="12">
      <t>カン</t>
    </rPh>
    <rPh sb="14" eb="16">
      <t>チュウイ</t>
    </rPh>
    <rPh sb="16" eb="18">
      <t>ジコウ</t>
    </rPh>
    <phoneticPr fontId="1"/>
  </si>
  <si>
    <t>旭川信用金庫　銀座支店　普通　口座番号　0459411</t>
    <phoneticPr fontId="1"/>
  </si>
  <si>
    <t>メール</t>
    <phoneticPr fontId="1"/>
  </si>
  <si>
    <t>旭川地区サッカー協会種別登録担当者名（☆）及び登録金納入先（★）</t>
    <rPh sb="12" eb="14">
      <t>トウロク</t>
    </rPh>
    <rPh sb="14" eb="17">
      <t>タントウシャ</t>
    </rPh>
    <phoneticPr fontId="1"/>
  </si>
  <si>
    <r>
      <t>　(Mail)　</t>
    </r>
    <r>
      <rPr>
        <sz val="12"/>
        <rFont val="ＭＳ ゴシック"/>
        <family val="3"/>
        <charset val="128"/>
      </rPr>
      <t>afa-office@wind.ocn.ne.jp</t>
    </r>
    <phoneticPr fontId="1"/>
  </si>
  <si>
    <t>(Fax)0166-51-0122</t>
    <phoneticPr fontId="1"/>
  </si>
  <si>
    <t>　(Fax)　0166-51-0122</t>
    <phoneticPr fontId="1"/>
  </si>
  <si>
    <t>（３）</t>
    <phoneticPr fontId="1"/>
  </si>
  <si>
    <t>（４）</t>
    <phoneticPr fontId="1"/>
  </si>
  <si>
    <r>
      <t xml:space="preserve">空白
行の高さ調整用
</t>
    </r>
    <r>
      <rPr>
        <sz val="6"/>
        <rFont val="HG丸ｺﾞｼｯｸM-PRO"/>
        <family val="3"/>
        <charset val="128"/>
      </rPr>
      <t xml:space="preserve"> 行</t>
    </r>
    <rPh sb="0" eb="2">
      <t>クウハク</t>
    </rPh>
    <rPh sb="3" eb="4">
      <t>ギョウ</t>
    </rPh>
    <rPh sb="5" eb="6">
      <t>タカ</t>
    </rPh>
    <rPh sb="7" eb="10">
      <t>チョウセイヨウ</t>
    </rPh>
    <rPh sb="12" eb="13">
      <t>ギョウ</t>
    </rPh>
    <phoneticPr fontId="1"/>
  </si>
  <si>
    <t>○シニア</t>
    <phoneticPr fontId="1"/>
  </si>
  <si>
    <t>空白
調整用
行
行
行</t>
    <rPh sb="0" eb="2">
      <t>クウハク</t>
    </rPh>
    <rPh sb="3" eb="6">
      <t>チョウセイヨウ</t>
    </rPh>
    <phoneticPr fontId="1"/>
  </si>
  <si>
    <t>移籍申請</t>
    <rPh sb="0" eb="2">
      <t>イセキ</t>
    </rPh>
    <rPh sb="2" eb="4">
      <t>シンセイ</t>
    </rPh>
    <phoneticPr fontId="1"/>
  </si>
  <si>
    <t>○第３種（中学・ユース）</t>
    <phoneticPr fontId="1"/>
  </si>
  <si>
    <t>○女子（一般）</t>
    <phoneticPr fontId="1"/>
  </si>
  <si>
    <t>第３種(中学校・ユース)</t>
    <phoneticPr fontId="1"/>
  </si>
  <si>
    <t>その他</t>
    <rPh sb="2" eb="3">
      <t>タ</t>
    </rPh>
    <phoneticPr fontId="1"/>
  </si>
  <si>
    <t>女子一般</t>
    <phoneticPr fontId="1"/>
  </si>
  <si>
    <t>７．フットサルチームの送付金額</t>
    <phoneticPr fontId="1"/>
  </si>
  <si>
    <t>ﾌｯﾄｻﾙ１種</t>
    <phoneticPr fontId="1"/>
  </si>
  <si>
    <t>×人数</t>
    <phoneticPr fontId="1"/>
  </si>
  <si>
    <t>ﾌｯﾄｻﾙ２種</t>
    <phoneticPr fontId="1"/>
  </si>
  <si>
    <t>ﾌｯﾄｻﾙ３種</t>
    <phoneticPr fontId="1"/>
  </si>
  <si>
    <t>ﾌｯﾄｻﾙ４種</t>
    <phoneticPr fontId="1"/>
  </si>
  <si>
    <t>種    別</t>
    <phoneticPr fontId="1"/>
  </si>
  <si>
    <r>
      <t xml:space="preserve">空白
</t>
    </r>
    <r>
      <rPr>
        <sz val="9"/>
        <rFont val="HG丸ｺﾞｼｯｸM-PRO"/>
        <family val="3"/>
        <charset val="128"/>
      </rPr>
      <t>行の高さ調整用</t>
    </r>
    <rPh sb="0" eb="2">
      <t>クウハク</t>
    </rPh>
    <rPh sb="3" eb="4">
      <t>ギョウ</t>
    </rPh>
    <rPh sb="5" eb="6">
      <t>タカ</t>
    </rPh>
    <rPh sb="7" eb="10">
      <t>チョウセイヨウ</t>
    </rPh>
    <phoneticPr fontId="1"/>
  </si>
  <si>
    <r>
      <t xml:space="preserve">空白
</t>
    </r>
    <r>
      <rPr>
        <sz val="9"/>
        <rFont val="HG丸ｺﾞｼｯｸM-PRO"/>
        <family val="3"/>
        <charset val="128"/>
      </rPr>
      <t xml:space="preserve">調整用
</t>
    </r>
    <rPh sb="0" eb="2">
      <t>クウハク</t>
    </rPh>
    <rPh sb="3" eb="6">
      <t>チョウセイヨウ</t>
    </rPh>
    <phoneticPr fontId="1"/>
  </si>
  <si>
    <t>空白
調整用</t>
    <rPh sb="0" eb="2">
      <t>クウハク</t>
    </rPh>
    <rPh sb="3" eb="6">
      <t>チョウセイヨウ</t>
    </rPh>
    <phoneticPr fontId="1"/>
  </si>
  <si>
    <r>
      <t>空白
行の高さ調整用</t>
    </r>
    <r>
      <rPr>
        <sz val="6"/>
        <rFont val="HG丸ｺﾞｼｯｸM-PRO"/>
        <family val="3"/>
        <charset val="128"/>
      </rPr>
      <t xml:space="preserve"> 行</t>
    </r>
    <r>
      <rPr>
        <sz val="12"/>
        <rFont val="HG丸ｺﾞｼｯｸM-PRO"/>
        <family val="3"/>
        <charset val="128"/>
      </rPr>
      <t xml:space="preserve">
</t>
    </r>
    <r>
      <rPr>
        <sz val="6"/>
        <rFont val="HG丸ｺﾞｼｯｸM-PRO"/>
        <family val="3"/>
        <charset val="128"/>
      </rPr>
      <t>行
行</t>
    </r>
    <rPh sb="0" eb="2">
      <t>クウハク</t>
    </rPh>
    <rPh sb="3" eb="4">
      <t>ギョウ</t>
    </rPh>
    <rPh sb="5" eb="6">
      <t>タカ</t>
    </rPh>
    <rPh sb="7" eb="10">
      <t>チョウセイヨウ</t>
    </rPh>
    <rPh sb="11" eb="12">
      <t>ギョウ</t>
    </rPh>
    <rPh sb="15" eb="16">
      <t>ギョウ</t>
    </rPh>
    <phoneticPr fontId="1"/>
  </si>
  <si>
    <t>　日本サッカー協会ホームページよりＷｅｂ登録を行います。
　Ｗｅｂ登録に関しては記載漏れや誤りがあると一次承認ができず，チーム・選手が保留状態になり，大会参加に支障をきたすこととなりますので，十分ご留意下さい。</t>
  </si>
  <si>
    <t>監督登録料免除については，間違いのないようにお願いいたします。</t>
  </si>
  <si>
    <t>注)　追加登録とは，チーム登録が終了したあとに新たに選手を登録することです。</t>
    <rPh sb="0" eb="1">
      <t>チュウ</t>
    </rPh>
    <rPh sb="3" eb="5">
      <t>ツイカ</t>
    </rPh>
    <rPh sb="5" eb="7">
      <t>トウロク</t>
    </rPh>
    <rPh sb="13" eb="15">
      <t>トウロク</t>
    </rPh>
    <rPh sb="16" eb="18">
      <t>シュウリョウ</t>
    </rPh>
    <rPh sb="23" eb="24">
      <t>アラ</t>
    </rPh>
    <rPh sb="26" eb="28">
      <t>センシュ</t>
    </rPh>
    <rPh sb="29" eb="31">
      <t>トウロク</t>
    </rPh>
    <phoneticPr fontId="1"/>
  </si>
  <si>
    <t>大会参加申込書には，選手証に記載されている内容を正確に記入して下さい。</t>
    <rPh sb="0" eb="2">
      <t>タイカイ</t>
    </rPh>
    <rPh sb="2" eb="4">
      <t>サンカ</t>
    </rPh>
    <rPh sb="4" eb="7">
      <t>モウシコミショ</t>
    </rPh>
    <rPh sb="10" eb="12">
      <t>センシュ</t>
    </rPh>
    <rPh sb="12" eb="13">
      <t>ショウ</t>
    </rPh>
    <rPh sb="14" eb="16">
      <t>キサイ</t>
    </rPh>
    <rPh sb="21" eb="23">
      <t>ナイヨウ</t>
    </rPh>
    <rPh sb="24" eb="26">
      <t>セイカク</t>
    </rPh>
    <rPh sb="27" eb="29">
      <t>キニュウ</t>
    </rPh>
    <rPh sb="31" eb="32">
      <t>クダ</t>
    </rPh>
    <phoneticPr fontId="1"/>
  </si>
  <si>
    <r>
      <t xml:space="preserve">空白
行の高さ調整用
</t>
    </r>
    <r>
      <rPr>
        <sz val="6"/>
        <rFont val="HG丸ｺﾞｼｯｸM-PRO"/>
        <family val="3"/>
        <charset val="128"/>
      </rPr>
      <t>行</t>
    </r>
    <rPh sb="0" eb="2">
      <t>クウハク</t>
    </rPh>
    <rPh sb="3" eb="4">
      <t>ギョウ</t>
    </rPh>
    <rPh sb="5" eb="6">
      <t>タカ</t>
    </rPh>
    <rPh sb="7" eb="10">
      <t>チョウセイヨウ</t>
    </rPh>
    <phoneticPr fontId="1"/>
  </si>
  <si>
    <r>
      <t xml:space="preserve">調整用
</t>
    </r>
    <r>
      <rPr>
        <sz val="8"/>
        <rFont val="HG丸ｺﾞｼｯｸM-PRO"/>
        <family val="3"/>
        <charset val="128"/>
      </rPr>
      <t xml:space="preserve">行
</t>
    </r>
    <rPh sb="0" eb="3">
      <t>チョウセイヨウ</t>
    </rPh>
    <rPh sb="4" eb="5">
      <t>ギョウ</t>
    </rPh>
    <phoneticPr fontId="1"/>
  </si>
  <si>
    <t>調整用</t>
    <rPh sb="0" eb="3">
      <t>チョウセイヨウ</t>
    </rPh>
    <phoneticPr fontId="1"/>
  </si>
  <si>
    <r>
      <t>調整用</t>
    </r>
    <r>
      <rPr>
        <sz val="12"/>
        <rFont val="HG丸ｺﾞｼｯｸM-PRO"/>
        <family val="3"/>
        <charset val="128"/>
      </rPr>
      <t>　</t>
    </r>
    <rPh sb="0" eb="3">
      <t>チョウセイヨウ</t>
    </rPh>
    <phoneticPr fontId="1"/>
  </si>
  <si>
    <t>※サッカー・フットサルでは申請用紙が異なります。道協会での審査が毎月20日頃に行われます。</t>
    <rPh sb="13" eb="15">
      <t>シンセイ</t>
    </rPh>
    <rPh sb="15" eb="17">
      <t>ヨウシ</t>
    </rPh>
    <rPh sb="18" eb="19">
      <t>コト</t>
    </rPh>
    <rPh sb="24" eb="25">
      <t>ドウ</t>
    </rPh>
    <rPh sb="25" eb="27">
      <t>キョウカイ</t>
    </rPh>
    <rPh sb="29" eb="31">
      <t>シンサ</t>
    </rPh>
    <rPh sb="32" eb="34">
      <t>マイツキ</t>
    </rPh>
    <rPh sb="36" eb="38">
      <t>ニチゴロ</t>
    </rPh>
    <rPh sb="39" eb="40">
      <t>オコナ</t>
    </rPh>
    <phoneticPr fontId="1"/>
  </si>
  <si>
    <t>８．その他の申請</t>
    <rPh sb="4" eb="5">
      <t>タ</t>
    </rPh>
    <rPh sb="6" eb="8">
      <t>シンセイ</t>
    </rPh>
    <phoneticPr fontId="1"/>
  </si>
  <si>
    <r>
      <t>追加登録　　</t>
    </r>
    <r>
      <rPr>
        <sz val="10"/>
        <rFont val="HG丸ｺﾞｼｯｸM-PRO"/>
        <family val="3"/>
        <charset val="128"/>
      </rPr>
      <t>　</t>
    </r>
    <rPh sb="0" eb="2">
      <t>ツイカ</t>
    </rPh>
    <rPh sb="2" eb="4">
      <t>トウロク</t>
    </rPh>
    <phoneticPr fontId="1"/>
  </si>
  <si>
    <r>
      <t>高校年鑑</t>
    </r>
    <r>
      <rPr>
        <sz val="10"/>
        <rFont val="ＭＳ Ｐゴシック"/>
        <family val="3"/>
        <charset val="128"/>
      </rPr>
      <t xml:space="preserve">
</t>
    </r>
    <r>
      <rPr>
        <sz val="6"/>
        <rFont val="ＭＳ Ｐゴシック"/>
        <family val="3"/>
        <charset val="128"/>
      </rPr>
      <t>ﾃｸﾆｶﾙﾚﾎﾟｰﾄ
３種運営費</t>
    </r>
    <rPh sb="17" eb="20">
      <t>ウンエイヒ</t>
    </rPh>
    <phoneticPr fontId="1"/>
  </si>
  <si>
    <r>
      <t>サッカーチーム個人登録料</t>
    </r>
    <r>
      <rPr>
        <sz val="10"/>
        <rFont val="HG丸ｺﾞｼｯｸM-PRO"/>
        <family val="3"/>
        <charset val="128"/>
      </rPr>
      <t>（旭川・北海道・日本協会の計）</t>
    </r>
    <rPh sb="7" eb="9">
      <t>コジン</t>
    </rPh>
    <rPh sb="9" eb="12">
      <t>トウロクリョウ</t>
    </rPh>
    <rPh sb="13" eb="15">
      <t>アサヒカワ</t>
    </rPh>
    <rPh sb="16" eb="19">
      <t>ホッカイドウ</t>
    </rPh>
    <rPh sb="20" eb="22">
      <t>ニホン</t>
    </rPh>
    <rPh sb="22" eb="24">
      <t>キョウカイ</t>
    </rPh>
    <rPh sb="25" eb="26">
      <t>ケイ</t>
    </rPh>
    <phoneticPr fontId="1"/>
  </si>
  <si>
    <r>
      <t>※『移籍登録申請』を利用すると，移籍元チームに抹消依頼通知が送信されます。
※年度内の移籍は，選手登録にその都度</t>
    </r>
    <r>
      <rPr>
        <u val="double"/>
        <sz val="10"/>
        <rFont val="HG丸ｺﾞｼｯｸM-PRO"/>
        <family val="3"/>
        <charset val="128"/>
      </rPr>
      <t>個人登録料が発生します。</t>
    </r>
    <rPh sb="2" eb="4">
      <t>イセキ</t>
    </rPh>
    <rPh sb="10" eb="12">
      <t>リヨウ</t>
    </rPh>
    <rPh sb="16" eb="18">
      <t>イセキ</t>
    </rPh>
    <rPh sb="18" eb="19">
      <t>モト</t>
    </rPh>
    <rPh sb="23" eb="25">
      <t>マッショウ</t>
    </rPh>
    <rPh sb="25" eb="27">
      <t>イライ</t>
    </rPh>
    <rPh sb="27" eb="29">
      <t>ツウチ</t>
    </rPh>
    <rPh sb="30" eb="32">
      <t>ソウシン</t>
    </rPh>
    <rPh sb="39" eb="42">
      <t>ネンドナイ</t>
    </rPh>
    <rPh sb="43" eb="45">
      <t>イセキ</t>
    </rPh>
    <rPh sb="47" eb="49">
      <t>センシュ</t>
    </rPh>
    <rPh sb="49" eb="51">
      <t>トウロク</t>
    </rPh>
    <rPh sb="54" eb="56">
      <t>ツド</t>
    </rPh>
    <rPh sb="56" eb="58">
      <t>コジン</t>
    </rPh>
    <rPh sb="58" eb="61">
      <t>トウロクリョウ</t>
    </rPh>
    <rPh sb="62" eb="64">
      <t>ハッセイ</t>
    </rPh>
    <phoneticPr fontId="1"/>
  </si>
  <si>
    <t>申請書(3-1または3-2)をAFAに提出 → 申請料をAFAに納付 → 申請依頼書をAFAに送付</t>
    <rPh sb="37" eb="39">
      <t>シンセイ</t>
    </rPh>
    <rPh sb="39" eb="42">
      <t>イライショ</t>
    </rPh>
    <rPh sb="47" eb="49">
      <t>ソウフ</t>
    </rPh>
    <phoneticPr fontId="1"/>
  </si>
  <si>
    <t>抹消･チーム情報変更･申請取り消し(承認前)</t>
    <rPh sb="0" eb="2">
      <t>マッショウ</t>
    </rPh>
    <rPh sb="6" eb="8">
      <t>ジョウホウ</t>
    </rPh>
    <rPh sb="8" eb="10">
      <t>ヘンコウ</t>
    </rPh>
    <rPh sb="11" eb="13">
      <t>シンセイ</t>
    </rPh>
    <rPh sb="13" eb="14">
      <t>ト</t>
    </rPh>
    <rPh sb="15" eb="16">
      <t>ケ</t>
    </rPh>
    <rPh sb="18" eb="20">
      <t>ショウニン</t>
    </rPh>
    <rPh sb="20" eb="21">
      <t>マエ</t>
    </rPh>
    <phoneticPr fontId="1"/>
  </si>
  <si>
    <t>5月末までは，毎週火曜日。それ以降は，第2･第4火曜日に承認作業を行います。</t>
    <rPh sb="1" eb="3">
      <t>ガツマツ</t>
    </rPh>
    <rPh sb="7" eb="9">
      <t>マイシュウ</t>
    </rPh>
    <rPh sb="9" eb="12">
      <t>カヨウビ</t>
    </rPh>
    <rPh sb="15" eb="17">
      <t>イコウ</t>
    </rPh>
    <rPh sb="19" eb="20">
      <t>ダイ</t>
    </rPh>
    <rPh sb="22" eb="23">
      <t>ダイ</t>
    </rPh>
    <rPh sb="24" eb="27">
      <t>カヨウビ</t>
    </rPh>
    <rPh sb="28" eb="30">
      <t>ショウニン</t>
    </rPh>
    <rPh sb="30" eb="32">
      <t>サギョウ</t>
    </rPh>
    <rPh sb="33" eb="34">
      <t>オコナ</t>
    </rPh>
    <phoneticPr fontId="1"/>
  </si>
  <si>
    <t>　KICK OFFを利用するためには，JFAが発行するID(JFA ID)が必要です。
　まず，日本サッカー協会ホームページよりJFA IDを取得します。
　対象は，チーム登録責任者，監督，コーチ，所属審判員です。取得には，名前，Eメールアドレス等を登録する必要があります。</t>
    <rPh sb="10" eb="12">
      <t>リヨウ</t>
    </rPh>
    <rPh sb="23" eb="25">
      <t>ハッコウ</t>
    </rPh>
    <rPh sb="38" eb="40">
      <t>ヒツヨウ</t>
    </rPh>
    <rPh sb="71" eb="73">
      <t>シュトク</t>
    </rPh>
    <rPh sb="79" eb="81">
      <t>タイショウ</t>
    </rPh>
    <rPh sb="86" eb="88">
      <t>トウロク</t>
    </rPh>
    <rPh sb="88" eb="91">
      <t>セキニンシャ</t>
    </rPh>
    <rPh sb="92" eb="94">
      <t>カントク</t>
    </rPh>
    <rPh sb="99" eb="101">
      <t>ショゾク</t>
    </rPh>
    <rPh sb="101" eb="104">
      <t>シンパンイン</t>
    </rPh>
    <rPh sb="107" eb="109">
      <t>シュトク</t>
    </rPh>
    <rPh sb="112" eb="114">
      <t>ナマエ</t>
    </rPh>
    <rPh sb="123" eb="124">
      <t>トウ</t>
    </rPh>
    <rPh sb="125" eb="127">
      <t>トウロク</t>
    </rPh>
    <rPh sb="129" eb="131">
      <t>ヒツヨウ</t>
    </rPh>
    <phoneticPr fontId="1"/>
  </si>
  <si>
    <t>5月1日より，受付開始(期日厳守)</t>
    <rPh sb="12" eb="14">
      <t>キジツ</t>
    </rPh>
    <rPh sb="14" eb="16">
      <t>ゲンシュ</t>
    </rPh>
    <phoneticPr fontId="1"/>
  </si>
  <si>
    <r>
      <t>個人登録料と同等額がかかります。</t>
    </r>
    <r>
      <rPr>
        <sz val="10"/>
        <rFont val="HG丸ｺﾞｼｯｸM-PRO"/>
        <family val="3"/>
        <charset val="128"/>
      </rPr>
      <t>5月1日より，受付開始(期日厳守)</t>
    </r>
    <phoneticPr fontId="1"/>
  </si>
  <si>
    <t>5月1日より,受付開始　　Web申請→申請依頼書をAFAに送付</t>
    <phoneticPr fontId="1"/>
  </si>
  <si>
    <t>★高校･高専(高校年鑑+ﾃｸﾆｶﾙﾚﾎﾟｰﾄ)　★３種事業委員会運営費</t>
    <rPh sb="4" eb="6">
      <t>コウセン</t>
    </rPh>
    <rPh sb="7" eb="9">
      <t>コウコウ</t>
    </rPh>
    <rPh sb="26" eb="27">
      <t>シュ</t>
    </rPh>
    <rPh sb="27" eb="29">
      <t>ジギョウ</t>
    </rPh>
    <rPh sb="29" eb="32">
      <t>イインカイ</t>
    </rPh>
    <rPh sb="32" eb="34">
      <t>ウンエイ</t>
    </rPh>
    <rPh sb="34" eb="35">
      <t>ヒ</t>
    </rPh>
    <phoneticPr fontId="1"/>
  </si>
  <si>
    <t>この登録料振込内訳は、</t>
    <rPh sb="2" eb="4">
      <t>トウロク</t>
    </rPh>
    <rPh sb="4" eb="5">
      <t>リョウ</t>
    </rPh>
    <rPh sb="5" eb="7">
      <t>フリコミ</t>
    </rPh>
    <rPh sb="7" eb="9">
      <t>ウチワケ</t>
    </rPh>
    <phoneticPr fontId="1"/>
  </si>
  <si>
    <t>旭川社会人サッカー連盟　代表　下田郁哉</t>
    <phoneticPr fontId="1"/>
  </si>
  <si>
    <r>
      <t xml:space="preserve"> 
</t>
    </r>
    <r>
      <rPr>
        <sz val="11"/>
        <rFont val="HG丸ｺﾞｼｯｸM-PRO"/>
        <family val="3"/>
        <charset val="128"/>
      </rPr>
      <t xml:space="preserve"> 
</t>
    </r>
    <r>
      <rPr>
        <sz val="12"/>
        <rFont val="HG丸ｺﾞｼｯｸM-PRO"/>
        <family val="3"/>
        <charset val="128"/>
      </rPr>
      <t xml:space="preserve">
 </t>
    </r>
    <r>
      <rPr>
        <sz val="14"/>
        <rFont val="HG丸ｺﾞｼｯｸM-PRO"/>
        <family val="3"/>
        <charset val="128"/>
      </rPr>
      <t xml:space="preserve">
</t>
    </r>
    <phoneticPr fontId="1"/>
  </si>
  <si>
    <t>調整用
行</t>
    <rPh sb="0" eb="3">
      <t>チョウセイヨウ</t>
    </rPh>
    <rPh sb="5" eb="6">
      <t>ギョウ</t>
    </rPh>
    <phoneticPr fontId="1"/>
  </si>
  <si>
    <r>
      <t xml:space="preserve">空白
調整用
</t>
    </r>
    <r>
      <rPr>
        <sz val="6"/>
        <rFont val="HG丸ｺﾞｼｯｸM-PRO"/>
        <family val="3"/>
        <charset val="128"/>
      </rPr>
      <t xml:space="preserve">
</t>
    </r>
    <r>
      <rPr>
        <sz val="11"/>
        <rFont val="HG丸ｺﾞｼｯｸM-PRO"/>
        <family val="3"/>
        <charset val="128"/>
      </rPr>
      <t xml:space="preserve">
</t>
    </r>
    <rPh sb="0" eb="2">
      <t>クウハク</t>
    </rPh>
    <rPh sb="3" eb="6">
      <t>チョウセイヨウ</t>
    </rPh>
    <phoneticPr fontId="1"/>
  </si>
  <si>
    <r>
      <t>　</t>
    </r>
    <r>
      <rPr>
        <sz val="12"/>
        <rFont val="ＭＳ Ｐゴシック"/>
        <family val="3"/>
        <charset val="128"/>
      </rPr>
      <t>以下に該当する場合は監督登録料(2000円)が免除になります。</t>
    </r>
    <r>
      <rPr>
        <sz val="11"/>
        <rFont val="ＭＳ Ｐゴシック"/>
        <family val="3"/>
        <charset val="128"/>
      </rPr>
      <t xml:space="preserve">
</t>
    </r>
    <r>
      <rPr>
        <sz val="10"/>
        <rFont val="ＭＳ Ｐゴシック"/>
        <family val="3"/>
        <charset val="128"/>
      </rPr>
      <t>　　条件1：1月末日時点で有効な指導者ライセンスを保有　　　　条件2：JFA IDと指導者登録番号の紐づけが完了
　　条件3：チーム登録申請時においても、資格失効していない</t>
    </r>
    <r>
      <rPr>
        <sz val="11"/>
        <rFont val="ＭＳ Ｐゴシック"/>
        <family val="3"/>
        <charset val="128"/>
      </rPr>
      <t xml:space="preserve">
</t>
    </r>
    <r>
      <rPr>
        <sz val="10"/>
        <rFont val="ＭＳ Ｐゴシック"/>
        <family val="3"/>
        <charset val="128"/>
      </rPr>
      <t>　　※第４種のチームの場合，コーチが有資格指導者として登録されても</t>
    </r>
    <r>
      <rPr>
        <u/>
        <sz val="10"/>
        <rFont val="ＭＳ Ｐゴシック"/>
        <family val="3"/>
        <charset val="128"/>
      </rPr>
      <t>監督が無資格の場合は監督登録料が必要</t>
    </r>
    <r>
      <rPr>
        <sz val="10"/>
        <rFont val="ＭＳ Ｐゴシック"/>
        <family val="3"/>
        <charset val="128"/>
      </rPr>
      <t>です。</t>
    </r>
    <rPh sb="21" eb="22">
      <t>エン</t>
    </rPh>
    <phoneticPr fontId="1"/>
  </si>
  <si>
    <t xml:space="preserve"> ※フットサルチームは，2018年度よりサッカーチームの監督と同様の免除制度が適用されます。
　 サッカーの指導者ライセンスも対象になります。</t>
    <rPh sb="63" eb="65">
      <t>タイショウ</t>
    </rPh>
    <phoneticPr fontId="1"/>
  </si>
  <si>
    <t>5月1日以降の取扱先</t>
    <rPh sb="1" eb="2">
      <t>ガツ</t>
    </rPh>
    <rPh sb="3" eb="4">
      <t>ニチ</t>
    </rPh>
    <rPh sb="4" eb="6">
      <t>イコウ</t>
    </rPh>
    <rPh sb="7" eb="9">
      <t>トリアツカイ</t>
    </rPh>
    <rPh sb="9" eb="10">
      <t>サキ</t>
    </rPh>
    <phoneticPr fontId="1"/>
  </si>
  <si>
    <t>フットサル</t>
    <phoneticPr fontId="1"/>
  </si>
  <si>
    <t>旭川フットサル連盟事務局</t>
    <rPh sb="0" eb="2">
      <t>アサヒカワ</t>
    </rPh>
    <rPh sb="7" eb="9">
      <t>レンメイ</t>
    </rPh>
    <rPh sb="9" eb="12">
      <t>ジムキョク</t>
    </rPh>
    <phoneticPr fontId="1"/>
  </si>
  <si>
    <t>(Mail)a.futsal.com@gmail.com</t>
    <phoneticPr fontId="1"/>
  </si>
  <si>
    <t>フットサルチーム用 申請依頼書の送付は，こちらになります。</t>
    <rPh sb="16" eb="18">
      <t>ソウフ</t>
    </rPh>
    <phoneticPr fontId="1"/>
  </si>
  <si>
    <r>
      <t xml:space="preserve">旭川地区サッカー協会　登録口　代表　岸上 佳広 </t>
    </r>
    <r>
      <rPr>
        <sz val="10"/>
        <rFont val="HG丸ｺﾞｼｯｸM-PRO"/>
        <family val="3"/>
        <charset val="128"/>
      </rPr>
      <t>(きしがみ よしひろ)</t>
    </r>
    <rPh sb="11" eb="13">
      <t>トウロク</t>
    </rPh>
    <rPh sb="13" eb="14">
      <t>グチ</t>
    </rPh>
    <rPh sb="18" eb="20">
      <t>キシガミ</t>
    </rPh>
    <rPh sb="21" eb="23">
      <t>ヨシヒロ</t>
    </rPh>
    <phoneticPr fontId="1"/>
  </si>
  <si>
    <t>旭川地区サッカー協会　登録口　代表　岸上 佳広 (きしがみ よしひろ)</t>
    <phoneticPr fontId="1"/>
  </si>
  <si>
    <t>旭川地区サッカー協会　登録口　代表　岸上佳広</t>
    <rPh sb="11" eb="13">
      <t>トウロク</t>
    </rPh>
    <rPh sb="13" eb="14">
      <t>グチ</t>
    </rPh>
    <rPh sb="18" eb="20">
      <t>キシガミ</t>
    </rPh>
    <rPh sb="20" eb="22">
      <t>ヨシヒロ</t>
    </rPh>
    <phoneticPr fontId="1"/>
  </si>
  <si>
    <t>１６年度より，シニア種の登録年度開始日が変更になっています。</t>
    <rPh sb="2" eb="4">
      <t>ネンド</t>
    </rPh>
    <rPh sb="10" eb="11">
      <t>シュ</t>
    </rPh>
    <rPh sb="12" eb="14">
      <t>トウロク</t>
    </rPh>
    <rPh sb="14" eb="16">
      <t>ネンド</t>
    </rPh>
    <rPh sb="16" eb="19">
      <t>カイシビ</t>
    </rPh>
    <rPh sb="20" eb="22">
      <t>ヘンコウ</t>
    </rPh>
    <phoneticPr fontId="1"/>
  </si>
  <si>
    <t>追加登録・選手抹消・チーム情報変更等の手続きにおいても，ＡＦＡへ申請依頼書を提出します。</t>
    <rPh sb="0" eb="2">
      <t>ツイカ</t>
    </rPh>
    <rPh sb="2" eb="4">
      <t>トウロク</t>
    </rPh>
    <rPh sb="5" eb="7">
      <t>センシュ</t>
    </rPh>
    <rPh sb="7" eb="9">
      <t>マッショウ</t>
    </rPh>
    <rPh sb="13" eb="15">
      <t>ジョウホウ</t>
    </rPh>
    <rPh sb="15" eb="17">
      <t>ヘンコウ</t>
    </rPh>
    <rPh sb="17" eb="18">
      <t>トウ</t>
    </rPh>
    <rPh sb="19" eb="21">
      <t>テツヅ</t>
    </rPh>
    <rPh sb="32" eb="34">
      <t>シンセイ</t>
    </rPh>
    <rPh sb="34" eb="37">
      <t>イライショ</t>
    </rPh>
    <rPh sb="38" eb="40">
      <t>テイシュツ</t>
    </rPh>
    <phoneticPr fontId="1"/>
  </si>
  <si>
    <t>KICK OFF入力を行ったが，登録の必要がなくなった場合は，ＡＦＡへ申請依頼書を提出します。</t>
    <rPh sb="8" eb="10">
      <t>ニュウリョク</t>
    </rPh>
    <rPh sb="11" eb="12">
      <t>オコナ</t>
    </rPh>
    <rPh sb="16" eb="18">
      <t>トウロク</t>
    </rPh>
    <rPh sb="19" eb="21">
      <t>ヒツヨウ</t>
    </rPh>
    <rPh sb="27" eb="29">
      <t>バアイ</t>
    </rPh>
    <rPh sb="35" eb="37">
      <t>シンセイ</t>
    </rPh>
    <rPh sb="37" eb="40">
      <t>イライショ</t>
    </rPh>
    <rPh sb="41" eb="43">
      <t>テイシュツ</t>
    </rPh>
    <phoneticPr fontId="1"/>
  </si>
  <si>
    <t>第４種チームは，監督またはコーチのいずれかが指導者資格を有していることが義務付けられています。</t>
    <phoneticPr fontId="1"/>
  </si>
  <si>
    <t>指導者登録している監督は，必ず「指導者登録番号」を入力してください。</t>
    <phoneticPr fontId="1"/>
  </si>
  <si>
    <t>監督が指導者資格を持っていない場合は，資格を持っている方をコーチとして登録して下さい。
その際，コーチ欄（４種のみ）に必ず「指導者登録番号」を入力してください。</t>
    <phoneticPr fontId="1"/>
  </si>
  <si>
    <t>旭川地区サッカー協会事務局</t>
    <rPh sb="0" eb="4">
      <t>アサヒカワチク</t>
    </rPh>
    <rPh sb="8" eb="10">
      <t>キョウカイ</t>
    </rPh>
    <rPh sb="10" eb="13">
      <t>ジムキョク</t>
    </rPh>
    <phoneticPr fontId="1"/>
  </si>
  <si>
    <t>メールで事務局 宛に送付</t>
    <rPh sb="4" eb="6">
      <t>ジム</t>
    </rPh>
    <rPh sb="6" eb="7">
      <t>キョク</t>
    </rPh>
    <rPh sb="8" eb="9">
      <t>アテ</t>
    </rPh>
    <rPh sb="10" eb="12">
      <t>ソウフ</t>
    </rPh>
    <phoneticPr fontId="1"/>
  </si>
  <si>
    <t>旭川地区サッカー協会事務局</t>
    <phoneticPr fontId="1"/>
  </si>
  <si>
    <t>地区協会事務局</t>
    <rPh sb="0" eb="2">
      <t>チク</t>
    </rPh>
    <phoneticPr fontId="1"/>
  </si>
  <si>
    <t>18年度から選手証・監督証・選手証は電子化されました。それに伴い、カードは送付されません。
電子登録証で対応することとなります。</t>
    <rPh sb="2" eb="3">
      <t>ネン</t>
    </rPh>
    <rPh sb="3" eb="4">
      <t>ド</t>
    </rPh>
    <rPh sb="6" eb="8">
      <t>センシュ</t>
    </rPh>
    <rPh sb="8" eb="9">
      <t>ショウ</t>
    </rPh>
    <rPh sb="10" eb="12">
      <t>カントク</t>
    </rPh>
    <rPh sb="12" eb="13">
      <t>アカシ</t>
    </rPh>
    <rPh sb="14" eb="16">
      <t>センシュ</t>
    </rPh>
    <rPh sb="16" eb="17">
      <t>ショウ</t>
    </rPh>
    <rPh sb="18" eb="21">
      <t>デンシカ</t>
    </rPh>
    <rPh sb="30" eb="31">
      <t>トモナ</t>
    </rPh>
    <rPh sb="37" eb="39">
      <t>ソウフ</t>
    </rPh>
    <rPh sb="46" eb="48">
      <t>デンシ</t>
    </rPh>
    <rPh sb="48" eb="51">
      <t>トウロクショウ</t>
    </rPh>
    <rPh sb="52" eb="54">
      <t>タイオウ</t>
    </rPh>
    <phoneticPr fontId="1"/>
  </si>
  <si>
    <t>旭川地区サッカー協会</t>
    <rPh sb="2" eb="4">
      <t>チク</t>
    </rPh>
    <phoneticPr fontId="1"/>
  </si>
  <si>
    <t>北海道サッカー協会</t>
    <phoneticPr fontId="1"/>
  </si>
  <si>
    <t>日本サッカー協会</t>
    <phoneticPr fontId="1"/>
  </si>
  <si>
    <t>日本サッカー協会</t>
    <phoneticPr fontId="1"/>
  </si>
  <si>
    <t>　登録時に発生する登録料は，ＪＦＡ登録料，機関誌料および監督料です。2018年度より，監督料の免除制度はサッカーと同様になりました。道協会および地区協会への大会登録料は，大会毎に徴収されます。
　サッカーチームのうち，２種，３種，４種(これらと同一年代の女子種別を含む)チームについては，サッカーチーム登録が完了していることを条件に，フットサルチーム登録をしたものとみなされます。大会登録料を納付することにより，サッカーチームがそのままフットサル大会へ参加できます。ただし，金額は異なります。</t>
    <rPh sb="1" eb="4">
      <t>トウロクジ</t>
    </rPh>
    <rPh sb="5" eb="7">
      <t>ハッセイ</t>
    </rPh>
    <rPh sb="9" eb="12">
      <t>トウロクリョウ</t>
    </rPh>
    <rPh sb="17" eb="20">
      <t>トウロクリョウ</t>
    </rPh>
    <rPh sb="21" eb="24">
      <t>キカンシ</t>
    </rPh>
    <rPh sb="24" eb="25">
      <t>リョウ</t>
    </rPh>
    <rPh sb="28" eb="30">
      <t>カントク</t>
    </rPh>
    <rPh sb="30" eb="31">
      <t>リョウ</t>
    </rPh>
    <rPh sb="38" eb="40">
      <t>ネンド</t>
    </rPh>
    <rPh sb="43" eb="45">
      <t>カントク</t>
    </rPh>
    <rPh sb="45" eb="46">
      <t>リョウ</t>
    </rPh>
    <rPh sb="47" eb="49">
      <t>メンジョ</t>
    </rPh>
    <rPh sb="49" eb="51">
      <t>セイド</t>
    </rPh>
    <rPh sb="57" eb="59">
      <t>ドウヨウ</t>
    </rPh>
    <rPh sb="66" eb="67">
      <t>ドウ</t>
    </rPh>
    <rPh sb="67" eb="69">
      <t>キョウカイ</t>
    </rPh>
    <rPh sb="72" eb="74">
      <t>チク</t>
    </rPh>
    <rPh sb="74" eb="76">
      <t>キョウカイ</t>
    </rPh>
    <rPh sb="78" eb="80">
      <t>タイカイ</t>
    </rPh>
    <rPh sb="80" eb="83">
      <t>トウロクリョウ</t>
    </rPh>
    <rPh sb="85" eb="88">
      <t>タイカイゴト</t>
    </rPh>
    <rPh sb="89" eb="91">
      <t>チョウシュウ</t>
    </rPh>
    <rPh sb="190" eb="192">
      <t>タイカイ</t>
    </rPh>
    <rPh sb="192" eb="194">
      <t>トウロク</t>
    </rPh>
    <rPh sb="194" eb="195">
      <t>リョウ</t>
    </rPh>
    <rPh sb="196" eb="198">
      <t>ノウフ</t>
    </rPh>
    <rPh sb="223" eb="225">
      <t>タイカイ</t>
    </rPh>
    <rPh sb="226" eb="228">
      <t>サンカ</t>
    </rPh>
    <rPh sb="237" eb="239">
      <t>キンガク</t>
    </rPh>
    <rPh sb="240" eb="241">
      <t>コト</t>
    </rPh>
    <phoneticPr fontId="1"/>
  </si>
  <si>
    <r>
      <t>登録担当者を複数名体制にして下さい。</t>
    </r>
    <r>
      <rPr>
        <sz val="10"/>
        <color rgb="FFFF0000"/>
        <rFont val="HG丸ｺﾞｼｯｸM-PRO"/>
        <family val="3"/>
        <charset val="128"/>
      </rPr>
      <t>継続申請の際は登録責任者の変更はできませんので、前年度または、チーム登録承認後のチーム情報変更申請で、登録責任者や代理を追加/変更登録してください。</t>
    </r>
    <rPh sb="18" eb="20">
      <t>ケイゾク</t>
    </rPh>
    <rPh sb="20" eb="22">
      <t>シンセイ</t>
    </rPh>
    <rPh sb="23" eb="24">
      <t>サイ</t>
    </rPh>
    <rPh sb="25" eb="27">
      <t>トウロク</t>
    </rPh>
    <rPh sb="27" eb="30">
      <t>セキニンシャ</t>
    </rPh>
    <rPh sb="31" eb="33">
      <t>ヘンコウ</t>
    </rPh>
    <rPh sb="42" eb="45">
      <t>ゼンネンド</t>
    </rPh>
    <rPh sb="52" eb="54">
      <t>トウロク</t>
    </rPh>
    <rPh sb="54" eb="56">
      <t>ショウニン</t>
    </rPh>
    <rPh sb="56" eb="57">
      <t>ゴ</t>
    </rPh>
    <rPh sb="61" eb="63">
      <t>ジョウホウ</t>
    </rPh>
    <rPh sb="63" eb="65">
      <t>ヘンコウ</t>
    </rPh>
    <rPh sb="65" eb="67">
      <t>シンセイ</t>
    </rPh>
    <rPh sb="69" eb="71">
      <t>トウロク</t>
    </rPh>
    <rPh sb="71" eb="74">
      <t>セキニンシャ</t>
    </rPh>
    <rPh sb="75" eb="77">
      <t>ダイリ</t>
    </rPh>
    <rPh sb="78" eb="80">
      <t>ツイカ</t>
    </rPh>
    <rPh sb="81" eb="83">
      <t>ヘンコウ</t>
    </rPh>
    <rPh sb="83" eb="85">
      <t>トウロク</t>
    </rPh>
    <phoneticPr fontId="1"/>
  </si>
  <si>
    <r>
      <t>追加(新規)選手は，以前の登録の有無を検索して登録することになります。</t>
    </r>
    <r>
      <rPr>
        <sz val="10"/>
        <color rgb="FFFF0000"/>
        <rFont val="HG丸ｺﾞｼｯｸM-PRO"/>
        <family val="3"/>
        <charset val="128"/>
      </rPr>
      <t>選手登録番号は［生涯一番号］です。</t>
    </r>
    <r>
      <rPr>
        <sz val="10"/>
        <rFont val="HG丸ｺﾞｼｯｸM-PRO"/>
        <family val="3"/>
        <charset val="128"/>
      </rPr>
      <t>２重に選手番号を取得すると登録に支障が出ています。</t>
    </r>
    <rPh sb="0" eb="2">
      <t>ツイカ</t>
    </rPh>
    <rPh sb="3" eb="5">
      <t>シンキ</t>
    </rPh>
    <rPh sb="6" eb="8">
      <t>センシュ</t>
    </rPh>
    <rPh sb="10" eb="12">
      <t>イゼン</t>
    </rPh>
    <rPh sb="13" eb="15">
      <t>トウロク</t>
    </rPh>
    <rPh sb="16" eb="18">
      <t>ウム</t>
    </rPh>
    <rPh sb="19" eb="21">
      <t>ケンサク</t>
    </rPh>
    <rPh sb="23" eb="25">
      <t>トウロク</t>
    </rPh>
    <rPh sb="35" eb="37">
      <t>センシュ</t>
    </rPh>
    <rPh sb="37" eb="39">
      <t>トウロク</t>
    </rPh>
    <rPh sb="39" eb="41">
      <t>バンゴウ</t>
    </rPh>
    <rPh sb="43" eb="45">
      <t>ショウガイ</t>
    </rPh>
    <rPh sb="45" eb="46">
      <t>イチ</t>
    </rPh>
    <rPh sb="46" eb="48">
      <t>バンゴウ</t>
    </rPh>
    <rPh sb="53" eb="54">
      <t>ジュウ</t>
    </rPh>
    <rPh sb="55" eb="57">
      <t>センシュ</t>
    </rPh>
    <rPh sb="57" eb="59">
      <t>バンゴウ</t>
    </rPh>
    <rPh sb="60" eb="62">
      <t>シュトク</t>
    </rPh>
    <rPh sb="65" eb="67">
      <t>トウロク</t>
    </rPh>
    <rPh sb="68" eb="70">
      <t>シショウ</t>
    </rPh>
    <rPh sb="71" eb="72">
      <t>デ</t>
    </rPh>
    <phoneticPr fontId="1"/>
  </si>
  <si>
    <r>
      <t xml:space="preserve">空白
行
行
行
行
行
</t>
    </r>
    <r>
      <rPr>
        <sz val="6"/>
        <rFont val="HG丸ｺﾞｼｯｸM-PRO"/>
        <family val="3"/>
        <charset val="128"/>
      </rPr>
      <t xml:space="preserve"> 行
</t>
    </r>
    <rPh sb="0" eb="2">
      <t>クウハク</t>
    </rPh>
    <phoneticPr fontId="1"/>
  </si>
  <si>
    <t>若　松　　潤</t>
    <rPh sb="0" eb="1">
      <t>ワカ</t>
    </rPh>
    <rPh sb="2" eb="3">
      <t>マツ</t>
    </rPh>
    <rPh sb="5" eb="6">
      <t>ジュン</t>
    </rPh>
    <phoneticPr fontId="1"/>
  </si>
  <si>
    <t>旭川信用金庫　東光支店　普通　口座番号　0549620</t>
    <rPh sb="0" eb="2">
      <t>アサヒカワ</t>
    </rPh>
    <rPh sb="2" eb="4">
      <t>シンヨウ</t>
    </rPh>
    <rPh sb="4" eb="6">
      <t>キンコ</t>
    </rPh>
    <rPh sb="7" eb="9">
      <t>トウコウ</t>
    </rPh>
    <rPh sb="9" eb="11">
      <t>シテン</t>
    </rPh>
    <rPh sb="12" eb="14">
      <t>フツウ</t>
    </rPh>
    <rPh sb="15" eb="17">
      <t>コウザ</t>
    </rPh>
    <rPh sb="17" eb="19">
      <t>バンゴウ</t>
    </rPh>
    <phoneticPr fontId="1"/>
  </si>
  <si>
    <t>旭川サッカー協会 4種登録口 代表 若松　潤</t>
    <rPh sb="0" eb="2">
      <t>アサヒカワ</t>
    </rPh>
    <rPh sb="6" eb="8">
      <t>キョウカイ</t>
    </rPh>
    <rPh sb="10" eb="11">
      <t>シュ</t>
    </rPh>
    <rPh sb="11" eb="13">
      <t>トウロク</t>
    </rPh>
    <rPh sb="13" eb="14">
      <t>グチ</t>
    </rPh>
    <rPh sb="15" eb="17">
      <t>ダイヒョウ</t>
    </rPh>
    <rPh sb="18" eb="20">
      <t>ワカマツ</t>
    </rPh>
    <rPh sb="21" eb="22">
      <t>ジュン</t>
    </rPh>
    <phoneticPr fontId="1"/>
  </si>
  <si>
    <r>
      <rPr>
        <b/>
        <sz val="11"/>
        <rFont val="HG丸ｺﾞｼｯｸM-PRO"/>
        <family val="3"/>
        <charset val="128"/>
      </rPr>
      <t>◎サッカーチーム登録</t>
    </r>
    <r>
      <rPr>
        <sz val="11"/>
        <rFont val="HG丸ｺﾞｼｯｸM-PRO"/>
        <family val="3"/>
        <charset val="128"/>
      </rPr>
      <t xml:space="preserve">については，Web登録と同時に『申請依頼書』を指定された担当者へ送付して下さい。Web登録が承認された段階で，登録料支払い手続きのメッセージが届きます。支払いが確認されれば，その旨のメッセージが届き，手続きが完了します。各種別登録担当者と送付先は別紙１の通りです。
</t>
    </r>
    <r>
      <rPr>
        <b/>
        <sz val="11"/>
        <rFont val="HG丸ｺﾞｼｯｸM-PRO"/>
        <family val="3"/>
        <charset val="128"/>
      </rPr>
      <t>◎フットサルチーム登録</t>
    </r>
    <r>
      <rPr>
        <sz val="11"/>
        <rFont val="HG丸ｺﾞｼｯｸM-PRO"/>
        <family val="3"/>
        <charset val="128"/>
      </rPr>
      <t xml:space="preserve">については，Web登録と同時に『申請依頼書』を指定された担当者へ送付して下さい。Web登録が承認された段階で，登録料支払い手続きのメッセージが届きます。支払いが確認されれば，その旨のメッセージが届き，手続きが完了します。
</t>
    </r>
    <r>
      <rPr>
        <b/>
        <sz val="11"/>
        <rFont val="HG丸ｺﾞｼｯｸM-PRO"/>
        <family val="3"/>
        <charset val="128"/>
      </rPr>
      <t>◎フットサル大会登録料</t>
    </r>
    <r>
      <rPr>
        <sz val="11"/>
        <rFont val="HG丸ｺﾞｼｯｸM-PRO"/>
        <family val="3"/>
        <charset val="128"/>
      </rPr>
      <t>については，大会毎に徴収されます(2019年と同じ)。
　みなし登録(2種･3種･4種のサッカー登録)チームは，大会登録料が異なります。
　全道大会に参加する際の大会登録料の振込先は、「ＡＦＡ</t>
    </r>
    <r>
      <rPr>
        <b/>
        <u val="double"/>
        <sz val="11"/>
        <color rgb="FFFF0000"/>
        <rFont val="HG丸ｺﾞｼｯｸM-PRO"/>
        <family val="3"/>
        <charset val="128"/>
      </rPr>
      <t>登録口</t>
    </r>
    <r>
      <rPr>
        <sz val="11"/>
        <rFont val="HG丸ｺﾞｼｯｸM-PRO"/>
        <family val="3"/>
        <charset val="128"/>
      </rPr>
      <t>(別紙参照)」です。</t>
    </r>
    <rPh sb="8" eb="10">
      <t>トウロク</t>
    </rPh>
    <rPh sb="123" eb="125">
      <t>トウロク</t>
    </rPh>
    <rPh sb="125" eb="128">
      <t>タントウシャ</t>
    </rPh>
    <rPh sb="129" eb="132">
      <t>ソウフサキ</t>
    </rPh>
    <rPh sb="152" eb="154">
      <t>トウロク</t>
    </rPh>
    <rPh sb="170" eb="172">
      <t>シンセイ</t>
    </rPh>
    <rPh sb="172" eb="175">
      <t>イライショ</t>
    </rPh>
    <rPh sb="177" eb="179">
      <t>シテイ</t>
    </rPh>
    <rPh sb="182" eb="185">
      <t>タントウシャ</t>
    </rPh>
    <rPh sb="186" eb="188">
      <t>ソウフ</t>
    </rPh>
    <rPh sb="190" eb="191">
      <t>クダ</t>
    </rPh>
    <rPh sb="200" eb="202">
      <t>ショウニン</t>
    </rPh>
    <rPh sb="205" eb="207">
      <t>ダンカイ</t>
    </rPh>
    <rPh sb="209" eb="212">
      <t>トウロクリョウ</t>
    </rPh>
    <rPh sb="212" eb="214">
      <t>シハラ</t>
    </rPh>
    <rPh sb="215" eb="217">
      <t>テツヅ</t>
    </rPh>
    <rPh sb="225" eb="226">
      <t>トド</t>
    </rPh>
    <rPh sb="230" eb="232">
      <t>シハラ</t>
    </rPh>
    <rPh sb="234" eb="236">
      <t>カクニン</t>
    </rPh>
    <rPh sb="243" eb="244">
      <t>ムネ</t>
    </rPh>
    <rPh sb="251" eb="252">
      <t>トド</t>
    </rPh>
    <rPh sb="254" eb="256">
      <t>テツヅ</t>
    </rPh>
    <rPh sb="258" eb="260">
      <t>カンリョウ</t>
    </rPh>
    <rPh sb="271" eb="273">
      <t>タイカイ</t>
    </rPh>
    <rPh sb="273" eb="275">
      <t>トウロク</t>
    </rPh>
    <rPh sb="275" eb="276">
      <t>リョウ</t>
    </rPh>
    <rPh sb="282" eb="285">
      <t>タイカイゴト</t>
    </rPh>
    <rPh sb="286" eb="288">
      <t>チョウシュウ</t>
    </rPh>
    <rPh sb="297" eb="298">
      <t>ネン</t>
    </rPh>
    <rPh sb="299" eb="300">
      <t>オナ</t>
    </rPh>
    <rPh sb="308" eb="310">
      <t>トウロク</t>
    </rPh>
    <rPh sb="312" eb="313">
      <t>シュ</t>
    </rPh>
    <rPh sb="315" eb="316">
      <t>シュ</t>
    </rPh>
    <rPh sb="318" eb="319">
      <t>シュ</t>
    </rPh>
    <rPh sb="324" eb="326">
      <t>トウロク</t>
    </rPh>
    <rPh sb="332" eb="334">
      <t>タイカイ</t>
    </rPh>
    <rPh sb="334" eb="337">
      <t>トウロクリョウ</t>
    </rPh>
    <rPh sb="338" eb="339">
      <t>コト</t>
    </rPh>
    <rPh sb="346" eb="348">
      <t>ゼンドウ</t>
    </rPh>
    <rPh sb="348" eb="350">
      <t>タイカイ</t>
    </rPh>
    <rPh sb="351" eb="353">
      <t>サンカ</t>
    </rPh>
    <rPh sb="355" eb="356">
      <t>サイ</t>
    </rPh>
    <rPh sb="357" eb="359">
      <t>タイカイ</t>
    </rPh>
    <rPh sb="359" eb="362">
      <t>トウロクリョウ</t>
    </rPh>
    <rPh sb="363" eb="366">
      <t>フリコミサキ</t>
    </rPh>
    <rPh sb="372" eb="374">
      <t>トウロク</t>
    </rPh>
    <rPh sb="374" eb="375">
      <t>グチ</t>
    </rPh>
    <rPh sb="376" eb="378">
      <t>ベッシ</t>
    </rPh>
    <rPh sb="378" eb="380">
      <t>サンショウ</t>
    </rPh>
    <phoneticPr fontId="1"/>
  </si>
  <si>
    <r>
      <rPr>
        <sz val="11"/>
        <rFont val="HG丸ｺﾞｼｯｸM-PRO"/>
        <family val="3"/>
        <charset val="128"/>
      </rPr>
      <t>　サッカーチームの追加登録・抹消・チーム情報変更等に付きましては、</t>
    </r>
    <r>
      <rPr>
        <b/>
        <u/>
        <sz val="12"/>
        <rFont val="HG丸ｺﾞｼｯｸM-PRO"/>
        <family val="3"/>
        <charset val="128"/>
      </rPr>
      <t>５月１日以降(期日厳守)</t>
    </r>
    <r>
      <rPr>
        <sz val="11"/>
        <rFont val="HG丸ｺﾞｼｯｸM-PRO"/>
        <family val="3"/>
        <charset val="128"/>
      </rPr>
      <t>Ｗｅｂ上で作業し，旭川地区サッカー協会へ申請依頼書を送付することになっています。
　ご多忙とは存じますが，期限・期日厳守でよろしくお願いいたします。</t>
    </r>
    <rPh sb="20" eb="22">
      <t>ジョウホウ</t>
    </rPh>
    <rPh sb="22" eb="24">
      <t>ヘンコウ</t>
    </rPh>
    <rPh sb="24" eb="25">
      <t>トウ</t>
    </rPh>
    <rPh sb="54" eb="56">
      <t>アサヒカワ</t>
    </rPh>
    <rPh sb="56" eb="58">
      <t>チク</t>
    </rPh>
    <rPh sb="62" eb="64">
      <t>キョウカイ</t>
    </rPh>
    <rPh sb="65" eb="67">
      <t>シンセイ</t>
    </rPh>
    <rPh sb="67" eb="70">
      <t>イライショ</t>
    </rPh>
    <rPh sb="71" eb="73">
      <t>ソウフ</t>
    </rPh>
    <phoneticPr fontId="1"/>
  </si>
  <si>
    <t>２．登 録 料</t>
    <rPh sb="2" eb="3">
      <t>ノボル</t>
    </rPh>
    <rPh sb="4" eb="5">
      <t>ロク</t>
    </rPh>
    <rPh sb="6" eb="7">
      <t>リョウ</t>
    </rPh>
    <phoneticPr fontId="1"/>
  </si>
  <si>
    <r>
      <rPr>
        <sz val="11"/>
        <rFont val="HG丸ｺﾞｼｯｸM-PRO"/>
        <family val="3"/>
        <charset val="128"/>
      </rPr>
      <t>※サッカーチームの振込については，承認後，担当者へJFAからのメールで指示されます。</t>
    </r>
    <r>
      <rPr>
        <u/>
        <sz val="12"/>
        <rFont val="HG丸ｺﾞｼｯｸM-PRO"/>
        <family val="3"/>
        <charset val="128"/>
      </rPr>
      <t xml:space="preserve">
</t>
    </r>
    <r>
      <rPr>
        <sz val="12"/>
        <rFont val="HG丸ｺﾞｼｯｸM-PRO"/>
        <family val="3"/>
        <charset val="128"/>
      </rPr>
      <t>※フットサルチームの振込については，承認後，担当者へJFAからのメールで指示されます。</t>
    </r>
    <rPh sb="61" eb="64">
      <t>ショウニンゴ</t>
    </rPh>
    <rPh sb="65" eb="68">
      <t>タントウシャ</t>
    </rPh>
    <rPh sb="79" eb="81">
      <t>シジ</t>
    </rPh>
    <phoneticPr fontId="1"/>
  </si>
  <si>
    <t>６．サッカーチームの登録料</t>
    <rPh sb="10" eb="13">
      <t>トウロクリョウ</t>
    </rPh>
    <phoneticPr fontId="1"/>
  </si>
  <si>
    <r>
      <t>　高専および専門学校は，１種・大学と同じ区分になります。
注)高専の生徒が高校の大会に出場するためには，高校年鑑およびテクニカルレポートに対する支払いが必要です。
　女子チームで混合（一般・大学生が所属する）チームの場合は，登録区分は『女子一般』となります。団体登録料は一般と同じになりますが，</t>
    </r>
    <r>
      <rPr>
        <u/>
        <sz val="9"/>
        <rFont val="HG丸ｺﾞｼｯｸM-PRO"/>
        <family val="3"/>
        <charset val="128"/>
      </rPr>
      <t>個人登録料については、それぞれの該当区分にそった個人登録料</t>
    </r>
    <r>
      <rPr>
        <sz val="9"/>
        <rFont val="HG丸ｺﾞｼｯｸM-PRO"/>
        <family val="3"/>
        <charset val="128"/>
      </rPr>
      <t xml:space="preserve">が必要になります。
</t>
    </r>
    <rPh sb="1" eb="3">
      <t>コウセン</t>
    </rPh>
    <rPh sb="6" eb="8">
      <t>センモン</t>
    </rPh>
    <rPh sb="8" eb="10">
      <t>ガッコウ</t>
    </rPh>
    <rPh sb="13" eb="14">
      <t>シュ</t>
    </rPh>
    <rPh sb="15" eb="17">
      <t>ダイガク</t>
    </rPh>
    <rPh sb="18" eb="19">
      <t>オナ</t>
    </rPh>
    <rPh sb="20" eb="22">
      <t>クブン</t>
    </rPh>
    <rPh sb="29" eb="30">
      <t>チュウ</t>
    </rPh>
    <rPh sb="31" eb="32">
      <t>コウ</t>
    </rPh>
    <rPh sb="32" eb="33">
      <t>セン</t>
    </rPh>
    <rPh sb="34" eb="36">
      <t>セイト</t>
    </rPh>
    <rPh sb="37" eb="39">
      <t>コウコウ</t>
    </rPh>
    <rPh sb="40" eb="42">
      <t>タイカイ</t>
    </rPh>
    <rPh sb="43" eb="45">
      <t>シュツジョウ</t>
    </rPh>
    <rPh sb="52" eb="54">
      <t>コウコウ</t>
    </rPh>
    <rPh sb="54" eb="56">
      <t>ネンカン</t>
    </rPh>
    <rPh sb="69" eb="70">
      <t>タイ</t>
    </rPh>
    <rPh sb="72" eb="74">
      <t>シハラ</t>
    </rPh>
    <rPh sb="76" eb="78">
      <t>ヒツヨウ</t>
    </rPh>
    <rPh sb="97" eb="98">
      <t>セイ</t>
    </rPh>
    <rPh sb="99" eb="101">
      <t>ショゾク</t>
    </rPh>
    <rPh sb="112" eb="114">
      <t>トウロク</t>
    </rPh>
    <rPh sb="114" eb="116">
      <t>クブン</t>
    </rPh>
    <rPh sb="118" eb="120">
      <t>ジョシ</t>
    </rPh>
    <rPh sb="120" eb="122">
      <t>イッパン</t>
    </rPh>
    <rPh sb="177" eb="179">
      <t>ヒツヨウ</t>
    </rPh>
    <phoneticPr fontId="1"/>
  </si>
  <si>
    <t>Web申請　→　ｻｯｶｰﾁｰﾑ用申請依頼書をAFAに送付　→　JFAの指示により振込</t>
    <rPh sb="35" eb="37">
      <t>シジ</t>
    </rPh>
    <rPh sb="40" eb="42">
      <t>フリコミ</t>
    </rPh>
    <phoneticPr fontId="1"/>
  </si>
  <si>
    <t>Ｗｅｂ申請　→　ｻｯｶｰﾁｰﾑ用申請依頼書をAFAに送付　→　JFAの指示により振込</t>
    <phoneticPr fontId="1"/>
  </si>
  <si>
    <t>メールで則末宛に送付</t>
    <rPh sb="4" eb="5">
      <t>ノリ</t>
    </rPh>
    <rPh sb="5" eb="6">
      <t>スエ</t>
    </rPh>
    <rPh sb="6" eb="7">
      <t>アテ</t>
    </rPh>
    <rPh sb="8" eb="10">
      <t>ソウフ</t>
    </rPh>
    <phoneticPr fontId="1"/>
  </si>
  <si>
    <t>　　　登録以外の手続きでは、すべての種別は、下記の送付先，口座をご利用下さい。</t>
    <rPh sb="3" eb="5">
      <t>トウロク</t>
    </rPh>
    <rPh sb="5" eb="7">
      <t>イガイ</t>
    </rPh>
    <rPh sb="8" eb="10">
      <t>テツヅ</t>
    </rPh>
    <rPh sb="18" eb="20">
      <t>シュベツ</t>
    </rPh>
    <rPh sb="22" eb="24">
      <t>カキ</t>
    </rPh>
    <rPh sb="25" eb="28">
      <t>ソウフサキ</t>
    </rPh>
    <rPh sb="29" eb="31">
      <t>コウザ</t>
    </rPh>
    <rPh sb="33" eb="35">
      <t>リヨウ</t>
    </rPh>
    <rPh sb="35" eb="36">
      <t>クダ</t>
    </rPh>
    <phoneticPr fontId="1"/>
  </si>
  <si>
    <t>地区協会 サッカーチーム用 申請依頼書</t>
    <rPh sb="0" eb="2">
      <t>チク</t>
    </rPh>
    <rPh sb="2" eb="4">
      <t>キョウカイ</t>
    </rPh>
    <rPh sb="12" eb="13">
      <t>ヨウ</t>
    </rPh>
    <rPh sb="14" eb="16">
      <t>シンセイ</t>
    </rPh>
    <rPh sb="16" eb="19">
      <t>イライショ</t>
    </rPh>
    <phoneticPr fontId="1"/>
  </si>
  <si>
    <r>
      <t>サッカーチーム登録料確認表　</t>
    </r>
    <r>
      <rPr>
        <sz val="11"/>
        <rFont val="HG丸ｺﾞｼｯｸM-PRO"/>
        <family val="3"/>
        <charset val="128"/>
      </rPr>
      <t>※追加登録・移籍申請は、下記の個人登録費計を参照して下さい。</t>
    </r>
    <rPh sb="7" eb="10">
      <t>トウロクリョウ</t>
    </rPh>
    <rPh sb="10" eb="13">
      <t>カクニンヒョウ</t>
    </rPh>
    <rPh sb="15" eb="17">
      <t>ツイカ</t>
    </rPh>
    <rPh sb="17" eb="19">
      <t>トウロク</t>
    </rPh>
    <rPh sb="20" eb="22">
      <t>イセキ</t>
    </rPh>
    <rPh sb="22" eb="24">
      <t>シンセイ</t>
    </rPh>
    <rPh sb="26" eb="28">
      <t>カキ</t>
    </rPh>
    <rPh sb="29" eb="31">
      <t>コジン</t>
    </rPh>
    <rPh sb="31" eb="34">
      <t>トウロクヒ</t>
    </rPh>
    <rPh sb="34" eb="35">
      <t>ケイ</t>
    </rPh>
    <rPh sb="36" eb="38">
      <t>サンショウ</t>
    </rPh>
    <rPh sb="40" eb="41">
      <t>クダ</t>
    </rPh>
    <phoneticPr fontId="1"/>
  </si>
  <si>
    <t>※登録手続き及び事務連絡以外には使用しないことを徹底し､厳正なる管理のもとに保管いたします。</t>
    <phoneticPr fontId="1"/>
  </si>
  <si>
    <t>Web申請日</t>
    <rPh sb="3" eb="6">
      <t>シンセイビ</t>
    </rPh>
    <phoneticPr fontId="48"/>
  </si>
  <si>
    <t>申請内容</t>
    <rPh sb="0" eb="4">
      <t>シンセイナイヨウ</t>
    </rPh>
    <phoneticPr fontId="48"/>
  </si>
  <si>
    <t>　</t>
  </si>
  <si>
    <t>　　</t>
  </si>
  <si>
    <t>チーム登録</t>
    <phoneticPr fontId="1"/>
  </si>
  <si>
    <t>選手登録</t>
    <phoneticPr fontId="1"/>
  </si>
  <si>
    <t>内容</t>
    <rPh sb="0" eb="2">
      <t>ナイヨウ</t>
    </rPh>
    <phoneticPr fontId="48"/>
  </si>
  <si>
    <t>人数</t>
    <rPh sb="0" eb="2">
      <t>ニンズウ</t>
    </rPh>
    <phoneticPr fontId="1"/>
  </si>
  <si>
    <t>抹消申請</t>
    <phoneticPr fontId="1"/>
  </si>
  <si>
    <t>移籍申請</t>
    <phoneticPr fontId="1"/>
  </si>
  <si>
    <t>移籍元</t>
    <rPh sb="0" eb="2">
      <t>イセキ</t>
    </rPh>
    <rPh sb="2" eb="3">
      <t>モト</t>
    </rPh>
    <phoneticPr fontId="48"/>
  </si>
  <si>
    <t>(　　　　)</t>
  </si>
  <si>
    <t>(人数　　人)</t>
    <rPh sb="1" eb="3">
      <t>ニンズウ</t>
    </rPh>
    <rPh sb="5" eb="6">
      <t>ニン</t>
    </rPh>
    <phoneticPr fontId="1"/>
  </si>
  <si>
    <t>チーム・選手情報変更</t>
    <rPh sb="4" eb="6">
      <t>センシュ</t>
    </rPh>
    <rPh sb="6" eb="10">
      <t>ジョウホウヘンコウ</t>
    </rPh>
    <phoneticPr fontId="48"/>
  </si>
  <si>
    <t>(　　　　　　　　　　　　　　　　　　)</t>
    <phoneticPr fontId="1"/>
  </si>
  <si>
    <t>Web申請の取り消し(承認前)</t>
    <phoneticPr fontId="1"/>
  </si>
  <si>
    <t>ユニフォーム
広告掲示申請</t>
    <rPh sb="7" eb="9">
      <t>コウコク</t>
    </rPh>
    <rPh sb="9" eb="11">
      <t>ケイジ</t>
    </rPh>
    <rPh sb="11" eb="13">
      <t>シンセイ</t>
    </rPh>
    <phoneticPr fontId="48"/>
  </si>
  <si>
    <t>申請ヵ所数</t>
    <rPh sb="0" eb="2">
      <t>シンセイ</t>
    </rPh>
    <rPh sb="3" eb="4">
      <t>ショ</t>
    </rPh>
    <rPh sb="4" eb="5">
      <t>スウ</t>
    </rPh>
    <phoneticPr fontId="1"/>
  </si>
  <si>
    <t>申請料</t>
    <rPh sb="0" eb="2">
      <t>シンセイ</t>
    </rPh>
    <rPh sb="2" eb="3">
      <t>リョウ</t>
    </rPh>
    <phoneticPr fontId="1"/>
  </si>
  <si>
    <t>（　）にチェック</t>
    <phoneticPr fontId="48"/>
  </si>
  <si>
    <t>備　考</t>
    <rPh sb="0" eb="1">
      <t>ビ</t>
    </rPh>
    <rPh sb="2" eb="3">
      <t>コウ</t>
    </rPh>
    <phoneticPr fontId="1"/>
  </si>
  <si>
    <t>　　　　　　　　　　　　　　　　</t>
    <phoneticPr fontId="48"/>
  </si>
  <si>
    <r>
      <rPr>
        <sz val="14"/>
        <rFont val="ＭＳ Ｐゴシック"/>
        <family val="3"/>
        <charset val="128"/>
      </rPr>
      <t>フットサル大会
登録申請</t>
    </r>
    <r>
      <rPr>
        <sz val="12"/>
        <rFont val="ＭＳ Ｐゴシック"/>
        <family val="3"/>
        <charset val="128"/>
      </rPr>
      <t xml:space="preserve">
</t>
    </r>
    <r>
      <rPr>
        <sz val="11"/>
        <rFont val="ＭＳ Ｐゴシック"/>
        <family val="3"/>
        <charset val="128"/>
      </rPr>
      <t>※地区予選のない
全道大会のみ</t>
    </r>
    <phoneticPr fontId="1"/>
  </si>
  <si>
    <t>内容等下の欄に記入して下さい</t>
    <rPh sb="0" eb="3">
      <t>ナイヨウトウ</t>
    </rPh>
    <phoneticPr fontId="1"/>
  </si>
  <si>
    <r>
      <rPr>
        <sz val="14"/>
        <rFont val="ＭＳ Ｐゴシック"/>
        <family val="3"/>
        <charset val="128"/>
      </rPr>
      <t>その他</t>
    </r>
    <r>
      <rPr>
        <sz val="11"/>
        <rFont val="ＭＳ Ｐゴシック"/>
        <family val="3"/>
        <charset val="128"/>
      </rPr>
      <t xml:space="preserve">
（指導者・審判登録等
　申請が必要なもの)</t>
    </r>
    <rPh sb="17" eb="19">
      <t>シンセイ</t>
    </rPh>
    <rPh sb="20" eb="22">
      <t>ヒツヨウ</t>
    </rPh>
    <phoneticPr fontId="1"/>
  </si>
  <si>
    <t>年</t>
    <rPh sb="0" eb="1">
      <t>ネン</t>
    </rPh>
    <phoneticPr fontId="1"/>
  </si>
  <si>
    <t>日</t>
    <rPh sb="0" eb="1">
      <t>ニチ</t>
    </rPh>
    <phoneticPr fontId="1"/>
  </si>
  <si>
    <r>
      <t>※振込完了から，ＪＦＡに承認（最終的な登録完了）までには，</t>
    </r>
    <r>
      <rPr>
        <b/>
        <u/>
        <sz val="11"/>
        <color indexed="10"/>
        <rFont val="HG丸ｺﾞｼｯｸM-PRO"/>
        <family val="3"/>
        <charset val="128"/>
      </rPr>
      <t>２日程度</t>
    </r>
    <r>
      <rPr>
        <sz val="11"/>
        <rFont val="HG丸ｺﾞｼｯｸM-PRO"/>
        <family val="3"/>
        <charset val="128"/>
      </rPr>
      <t>の期間（土，日，祝日を含まない）が必要です。</t>
    </r>
    <r>
      <rPr>
        <b/>
        <u/>
        <sz val="11"/>
        <color rgb="FFFF0000"/>
        <rFont val="HG丸ｺﾞｼｯｸM-PRO"/>
        <family val="3"/>
        <charset val="128"/>
      </rPr>
      <t>ただし，申請依頼書を送付しないと処理が進みません。</t>
    </r>
    <rPh sb="3" eb="5">
      <t>カンリョウ</t>
    </rPh>
    <rPh sb="12" eb="14">
      <t>ショウニン</t>
    </rPh>
    <rPh sb="15" eb="18">
      <t>サイシュウテキ</t>
    </rPh>
    <rPh sb="19" eb="21">
      <t>トウロク</t>
    </rPh>
    <rPh sb="21" eb="23">
      <t>カンリョウ</t>
    </rPh>
    <rPh sb="30" eb="31">
      <t>ニチ</t>
    </rPh>
    <rPh sb="31" eb="33">
      <t>テイド</t>
    </rPh>
    <rPh sb="34" eb="36">
      <t>キカン</t>
    </rPh>
    <rPh sb="37" eb="38">
      <t>ツチ</t>
    </rPh>
    <rPh sb="39" eb="40">
      <t>ヒ</t>
    </rPh>
    <rPh sb="41" eb="43">
      <t>シュクジツ</t>
    </rPh>
    <rPh sb="44" eb="45">
      <t>フク</t>
    </rPh>
    <rPh sb="50" eb="52">
      <t>ヒツヨウ</t>
    </rPh>
    <rPh sb="59" eb="61">
      <t>シンセイ</t>
    </rPh>
    <rPh sb="61" eb="64">
      <t>イライショ</t>
    </rPh>
    <rPh sb="65" eb="67">
      <t>ソウフ</t>
    </rPh>
    <rPh sb="71" eb="73">
      <t>ショリ</t>
    </rPh>
    <rPh sb="74" eb="75">
      <t>スス</t>
    </rPh>
    <phoneticPr fontId="1"/>
  </si>
  <si>
    <t>※2022年度より変更</t>
    <rPh sb="5" eb="7">
      <t>ネンド</t>
    </rPh>
    <rPh sb="9" eb="11">
      <t>ヘンコウ</t>
    </rPh>
    <phoneticPr fontId="1"/>
  </si>
  <si>
    <t>注)　新規及び継続登録のときに、上記の連絡先を用います(４月７日まで)。</t>
    <rPh sb="0" eb="1">
      <t>チュウ</t>
    </rPh>
    <rPh sb="3" eb="5">
      <t>シンキ</t>
    </rPh>
    <rPh sb="5" eb="6">
      <t>オヨ</t>
    </rPh>
    <rPh sb="7" eb="9">
      <t>ケイゾク</t>
    </rPh>
    <rPh sb="9" eb="11">
      <t>トウロク</t>
    </rPh>
    <rPh sb="16" eb="18">
      <t>ジョウキ</t>
    </rPh>
    <rPh sb="19" eb="22">
      <t>レンラクサキ</t>
    </rPh>
    <rPh sb="23" eb="24">
      <t>モチ</t>
    </rPh>
    <rPh sb="29" eb="30">
      <t>ガツ</t>
    </rPh>
    <rPh sb="31" eb="32">
      <t>ニチ</t>
    </rPh>
    <phoneticPr fontId="1"/>
  </si>
  <si>
    <r>
      <rPr>
        <sz val="10"/>
        <rFont val="ＭＳ 明朝"/>
        <family val="1"/>
        <charset val="128"/>
      </rPr>
      <t>メモ</t>
    </r>
    <r>
      <rPr>
        <sz val="14"/>
        <rFont val="ＭＳ 明朝"/>
        <family val="1"/>
        <charset val="128"/>
      </rPr>
      <t>　　</t>
    </r>
    <phoneticPr fontId="1"/>
  </si>
  <si>
    <t>高　野　翔　也</t>
    <rPh sb="0" eb="1">
      <t>コウ</t>
    </rPh>
    <rPh sb="2" eb="3">
      <t>ノ</t>
    </rPh>
    <rPh sb="4" eb="5">
      <t>ショウ</t>
    </rPh>
    <rPh sb="6" eb="7">
      <t>ヤ</t>
    </rPh>
    <phoneticPr fontId="1"/>
  </si>
  <si>
    <t>メールで高野宛に送付</t>
    <rPh sb="4" eb="6">
      <t>タカノ</t>
    </rPh>
    <rPh sb="6" eb="7">
      <t>アテ</t>
    </rPh>
    <rPh sb="8" eb="10">
      <t>ソウフ</t>
    </rPh>
    <phoneticPr fontId="1"/>
  </si>
  <si>
    <t>　(携帯)　090-6993-3572</t>
    <phoneticPr fontId="1"/>
  </si>
  <si>
    <r>
      <t>　(Mail)　</t>
    </r>
    <r>
      <rPr>
        <sz val="12"/>
        <rFont val="ＭＳ ゴシック"/>
        <family val="3"/>
        <charset val="128"/>
      </rPr>
      <t>shoya1119@yahoo</t>
    </r>
    <r>
      <rPr>
        <b/>
        <sz val="12"/>
        <rFont val="ＭＳ ゴシック"/>
        <family val="3"/>
        <charset val="128"/>
      </rPr>
      <t>.</t>
    </r>
    <r>
      <rPr>
        <sz val="12"/>
        <rFont val="ＭＳ ゴシック"/>
        <family val="3"/>
        <charset val="128"/>
      </rPr>
      <t>co</t>
    </r>
    <r>
      <rPr>
        <b/>
        <sz val="12"/>
        <rFont val="ＭＳ ゴシック"/>
        <family val="3"/>
        <charset val="128"/>
      </rPr>
      <t>.</t>
    </r>
    <r>
      <rPr>
        <sz val="12"/>
        <rFont val="ＭＳ ゴシック"/>
        <family val="3"/>
        <charset val="128"/>
      </rPr>
      <t>jp</t>
    </r>
    <phoneticPr fontId="1"/>
  </si>
  <si>
    <t>高　野　翔　也</t>
    <phoneticPr fontId="1"/>
  </si>
  <si>
    <t>メールで若松宛に送付</t>
    <rPh sb="4" eb="6">
      <t>ワカマツ</t>
    </rPh>
    <rPh sb="6" eb="7">
      <t>アテ</t>
    </rPh>
    <rPh sb="8" eb="10">
      <t>ソウフ</t>
    </rPh>
    <phoneticPr fontId="1"/>
  </si>
  <si>
    <r>
      <t>　(Mail)　</t>
    </r>
    <r>
      <rPr>
        <sz val="12"/>
        <rFont val="ＭＳ ゴシック"/>
        <family val="3"/>
        <charset val="128"/>
      </rPr>
      <t>asahikawau15.nori@gmail.com</t>
    </r>
    <phoneticPr fontId="1"/>
  </si>
  <si>
    <r>
      <t>　(Mail)　</t>
    </r>
    <r>
      <rPr>
        <sz val="12"/>
        <rFont val="ＭＳ ゴシック"/>
        <family val="3"/>
        <charset val="128"/>
      </rPr>
      <t>dsfhc118@yahoo.co.jp　</t>
    </r>
    <phoneticPr fontId="1"/>
  </si>
  <si>
    <t>　(携帯)　080-5597-9174　</t>
    <rPh sb="2" eb="4">
      <t>ケイタイ</t>
    </rPh>
    <phoneticPr fontId="1"/>
  </si>
  <si>
    <r>
      <rPr>
        <sz val="9"/>
        <rFont val="HG丸ｺﾞｼｯｸM-PRO"/>
        <family val="3"/>
        <charset val="128"/>
      </rPr>
      <t>Web登録に関する質問は，JFA 登録サービスデスク（050-2018-1990）までお願いします。</t>
    </r>
    <r>
      <rPr>
        <sz val="10"/>
        <rFont val="HG丸ｺﾞｼｯｸM-PRO"/>
        <family val="3"/>
        <charset val="128"/>
      </rPr>
      <t xml:space="preserve">
</t>
    </r>
    <r>
      <rPr>
        <sz val="9"/>
        <rFont val="HG丸ｺﾞｼｯｸM-PRO"/>
        <family val="3"/>
        <charset val="128"/>
      </rPr>
      <t>お問い合わせフォーム一覧</t>
    </r>
    <r>
      <rPr>
        <sz val="10"/>
        <rFont val="HG丸ｺﾞｼｯｸM-PRO"/>
        <family val="3"/>
        <charset val="128"/>
      </rPr>
      <t xml:space="preserve"> </t>
    </r>
    <r>
      <rPr>
        <sz val="10"/>
        <rFont val="ＭＳ Ｐゴシック"/>
        <family val="3"/>
        <charset val="128"/>
      </rPr>
      <t>https://jfa.tayori.com/faq/6601f3254de95abfdde08b9e6cb
1f43df4027dbf/detail/66cc08864895d29bfbf63dc26d33d84b8fc78c25</t>
    </r>
    <rPh sb="44" eb="45">
      <t>ネガ</t>
    </rPh>
    <phoneticPr fontId="1"/>
  </si>
  <si>
    <t>2023年度日本・北海道・旭川地区サッカー協会への登録手続きについて</t>
    <rPh sb="25" eb="27">
      <t>トウロク</t>
    </rPh>
    <phoneticPr fontId="1"/>
  </si>
  <si>
    <r>
      <t>２０２３年４月６日（木）</t>
    </r>
    <r>
      <rPr>
        <sz val="11"/>
        <rFont val="HG丸ｺﾞｼｯｸM-PRO"/>
        <family val="3"/>
        <charset val="128"/>
      </rPr>
      <t>まで</t>
    </r>
    <rPh sb="10" eb="11">
      <t>モク</t>
    </rPh>
    <phoneticPr fontId="1"/>
  </si>
  <si>
    <t>森　　信　博</t>
    <rPh sb="0" eb="1">
      <t>モリ</t>
    </rPh>
    <rPh sb="3" eb="4">
      <t>シン</t>
    </rPh>
    <rPh sb="5" eb="6">
      <t>ヒロシ</t>
    </rPh>
    <phoneticPr fontId="1"/>
  </si>
  <si>
    <t>メールで森宛に送付</t>
    <rPh sb="4" eb="5">
      <t>モリ</t>
    </rPh>
    <rPh sb="5" eb="6">
      <t>アテ</t>
    </rPh>
    <rPh sb="7" eb="9">
      <t>ソウフ</t>
    </rPh>
    <phoneticPr fontId="1"/>
  </si>
  <si>
    <t>　(携帯)　090-9750-3013</t>
    <rPh sb="2" eb="4">
      <t>ケイタイ</t>
    </rPh>
    <phoneticPr fontId="1"/>
  </si>
  <si>
    <t>２０２３年</t>
    <phoneticPr fontId="1"/>
  </si>
  <si>
    <t>２０２３年</t>
    <rPh sb="4" eb="5">
      <t>ネン</t>
    </rPh>
    <phoneticPr fontId="48"/>
  </si>
  <si>
    <r>
      <t>注)　この用紙は、</t>
    </r>
    <r>
      <rPr>
        <b/>
        <sz val="11"/>
        <rFont val="ＭＳ Ｐゴシック"/>
        <family val="3"/>
        <charset val="128"/>
      </rPr>
      <t>４月６日(木)</t>
    </r>
    <r>
      <rPr>
        <sz val="8"/>
        <rFont val="ＭＳ Ｐゴシック"/>
        <family val="3"/>
        <charset val="128"/>
      </rPr>
      <t>まで使用できます。５月１日以降の追加登録等については、用紙および送付先が変更になります。</t>
    </r>
    <rPh sb="0" eb="1">
      <t>チュウ</t>
    </rPh>
    <rPh sb="5" eb="7">
      <t>ヨウシ</t>
    </rPh>
    <rPh sb="10" eb="11">
      <t>ガツ</t>
    </rPh>
    <rPh sb="12" eb="13">
      <t>ニチ</t>
    </rPh>
    <rPh sb="14" eb="15">
      <t>モク</t>
    </rPh>
    <rPh sb="18" eb="20">
      <t>シヨウ</t>
    </rPh>
    <rPh sb="26" eb="27">
      <t>ガツ</t>
    </rPh>
    <rPh sb="28" eb="29">
      <t>ニチ</t>
    </rPh>
    <rPh sb="29" eb="31">
      <t>イコウ</t>
    </rPh>
    <rPh sb="32" eb="34">
      <t>ツイカ</t>
    </rPh>
    <rPh sb="34" eb="36">
      <t>トウロク</t>
    </rPh>
    <rPh sb="36" eb="37">
      <t>トウ</t>
    </rPh>
    <rPh sb="43" eb="45">
      <t>ヨウシ</t>
    </rPh>
    <rPh sb="48" eb="51">
      <t>ソウフサキ</t>
    </rPh>
    <rPh sb="52" eb="54">
      <t>ヘンコウ</t>
    </rPh>
    <phoneticPr fontId="1"/>
  </si>
  <si>
    <t xml:space="preserve">  2023年度の協会登録につきまして、下記の通りにお願いいたします。22年度からは、サッカーの登録に対して収納代行が導入されました。支払い方法の変更以外は今までと変わりませんが、ガイドを熟読の上、入力漏れなどでチーム・選手が保留状態にならないように十分ご留意下さい。</t>
    <rPh sb="6" eb="7">
      <t>ネン</t>
    </rPh>
    <rPh sb="46" eb="48">
      <t>トウロク</t>
    </rPh>
    <rPh sb="49" eb="50">
      <t>タイ</t>
    </rPh>
    <rPh sb="52" eb="54">
      <t>シュウノウ</t>
    </rPh>
    <rPh sb="54" eb="56">
      <t>ダイコウ</t>
    </rPh>
    <rPh sb="57" eb="59">
      <t>ドウニュウ</t>
    </rPh>
    <rPh sb="68" eb="70">
      <t>ホウホウ</t>
    </rPh>
    <rPh sb="71" eb="73">
      <t>ヘンコウ</t>
    </rPh>
    <rPh sb="73" eb="75">
      <t>イガイ</t>
    </rPh>
    <rPh sb="76" eb="77">
      <t>イマ</t>
    </rPh>
    <rPh sb="80" eb="81">
      <t>カ</t>
    </rPh>
    <phoneticPr fontId="1"/>
  </si>
  <si>
    <t>旭川地区</t>
    <rPh sb="0" eb="2">
      <t>アサヒカワ</t>
    </rPh>
    <rPh sb="2" eb="4">
      <t>チク</t>
    </rPh>
    <phoneticPr fontId="1"/>
  </si>
  <si>
    <t>団　体</t>
    <rPh sb="0" eb="1">
      <t>ダン</t>
    </rPh>
    <rPh sb="2" eb="3">
      <t>カラダ</t>
    </rPh>
    <phoneticPr fontId="1"/>
  </si>
  <si>
    <r>
      <rPr>
        <b/>
        <sz val="12"/>
        <rFont val="HG丸ｺﾞｼｯｸM-PRO"/>
        <family val="3"/>
        <charset val="128"/>
      </rPr>
      <t>◎サッカーチーム登録</t>
    </r>
    <r>
      <rPr>
        <sz val="12"/>
        <rFont val="HG丸ｺﾞｼｯｸM-PRO"/>
        <family val="3"/>
        <charset val="128"/>
      </rPr>
      <t>　</t>
    </r>
    <r>
      <rPr>
        <sz val="11"/>
        <rFont val="HG丸ｺﾞｼｯｸM-PRO"/>
        <family val="3"/>
        <charset val="128"/>
      </rPr>
      <t xml:space="preserve">協会（日本・北海道・旭川）登録料
　サッカー年鑑とテクニカルレポートの代金（高校チームのみ） ８,８００円
　３種事業委員会運営費(U-15チームのみ)　3,０００円
</t>
    </r>
    <r>
      <rPr>
        <b/>
        <sz val="12"/>
        <rFont val="HG丸ｺﾞｼｯｸM-PRO"/>
        <family val="3"/>
        <charset val="128"/>
      </rPr>
      <t>◎フットサルチーム登録</t>
    </r>
    <r>
      <rPr>
        <sz val="12"/>
        <rFont val="HG丸ｺﾞｼｯｸM-PRO"/>
        <family val="3"/>
        <charset val="128"/>
      </rPr>
      <t>　</t>
    </r>
    <r>
      <rPr>
        <sz val="11"/>
        <rFont val="HG丸ｺﾞｼｯｸM-PRO"/>
        <family val="3"/>
        <charset val="128"/>
      </rPr>
      <t xml:space="preserve">協会（日本・旭川）登録料
　北海道および旭川地区大会登録料については，従来通り大会毎に納めます。
</t>
    </r>
    <rPh sb="8" eb="10">
      <t>トウロク</t>
    </rPh>
    <rPh sb="26" eb="27">
      <t>リョウ</t>
    </rPh>
    <rPh sb="46" eb="48">
      <t>ダイキン</t>
    </rPh>
    <rPh sb="67" eb="68">
      <t>シュ</t>
    </rPh>
    <rPh sb="68" eb="70">
      <t>ジギョウ</t>
    </rPh>
    <rPh sb="70" eb="73">
      <t>イインカイ</t>
    </rPh>
    <rPh sb="73" eb="76">
      <t>ウンエイヒ</t>
    </rPh>
    <rPh sb="93" eb="94">
      <t>エン</t>
    </rPh>
    <rPh sb="104" eb="106">
      <t>トウロク</t>
    </rPh>
    <rPh sb="107" eb="109">
      <t>キョウカイ</t>
    </rPh>
    <rPh sb="110" eb="112">
      <t>ニホン</t>
    </rPh>
    <rPh sb="113" eb="115">
      <t>アサヒカワ</t>
    </rPh>
    <rPh sb="116" eb="118">
      <t>トウロク</t>
    </rPh>
    <rPh sb="118" eb="119">
      <t>リョウ</t>
    </rPh>
    <rPh sb="121" eb="124">
      <t>ホッカイドウ</t>
    </rPh>
    <rPh sb="127" eb="131">
      <t>アサヒカワチク</t>
    </rPh>
    <rPh sb="131" eb="133">
      <t>タイカイ</t>
    </rPh>
    <rPh sb="133" eb="135">
      <t>トウロク</t>
    </rPh>
    <rPh sb="135" eb="136">
      <t>リョウ</t>
    </rPh>
    <rPh sb="142" eb="144">
      <t>ジュウライ</t>
    </rPh>
    <rPh sb="144" eb="145">
      <t>ドオ</t>
    </rPh>
    <rPh sb="146" eb="149">
      <t>タイカイゴト</t>
    </rPh>
    <rPh sb="150" eb="151">
      <t>オサ</t>
    </rPh>
    <phoneticPr fontId="1"/>
  </si>
  <si>
    <t>新規及び継続チーム登録用(４月６日まで)</t>
    <rPh sb="11" eb="12">
      <t>ヨウ</t>
    </rPh>
    <phoneticPr fontId="1"/>
  </si>
  <si>
    <t>　(Mail)　kyokkokou@hokkaido-c.ed.jp</t>
    <phoneticPr fontId="1"/>
  </si>
  <si>
    <t xml:space="preserve">(送付先) 〒070-0901 旭川市花咲町5丁目 旭川市リアルター夢りんご体育館内 </t>
    <rPh sb="1" eb="4">
      <t>ソウフサキ</t>
    </rPh>
    <rPh sb="16" eb="19">
      <t>アサヒカワシ</t>
    </rPh>
    <rPh sb="19" eb="22">
      <t>ハナサキチョウ</t>
    </rPh>
    <rPh sb="23" eb="25">
      <t>チョウメ</t>
    </rPh>
    <phoneticPr fontId="1"/>
  </si>
  <si>
    <t>　　　　　</t>
    <phoneticPr fontId="1"/>
  </si>
  <si>
    <r>
      <t>メモ</t>
    </r>
    <r>
      <rPr>
        <sz val="14"/>
        <rFont val="ＭＳ 明朝"/>
        <family val="1"/>
        <charset val="128"/>
      </rPr>
      <t>　　</t>
    </r>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</si>
</sst>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76" formatCode="#,##0_ "/>
    <numFmt numFmtId="177" formatCode="#\ &quot;名&quot;&quot;分&quot;"/>
    <numFmt numFmtId="178" formatCode="#,##0_);[Red]\(#,##0\)"/>
    <numFmt numFmtId="179" formatCode="&quot;( &quot;\ \ @\ \ &quot; )&quot;"/>
    <numFmt numFmtId="180" formatCode="&quot;(&quot;\ \ @\ \ &quot;)&quot;"/>
    <numFmt numFmtId="181" formatCode="&quot;(人数&quot;\ \ #\ \ &quot;人)&quot;"/>
    <numFmt numFmtId="182" formatCode="&quot;(&quot;\ \ #\ \ &quot;ヵ所)&quot;"/>
    <numFmt numFmtId="183" formatCode="&quot;大会名( &quot;\ \ @\ \ &quot; )&quot;"/>
    <numFmt numFmtId="184" formatCode="&quot;(人数&quot;\ #&quot;人)&quot;"/>
    <numFmt numFmtId="185" formatCode="#,##0\ &quot;円&quot;"/>
    <numFmt numFmtId="186" formatCode="&quot;(&quot;\ \ #\ &quot;ヵ所)&quot;"/>
  </numFmts>
  <fonts count="52">
    <font>
      <sz val="11"/>
      <name val="ＭＳ Ｐゴシック"/>
      <family val="3"/>
      <charset val="128"/>
    </font>
    <font>
      <sz val="6"/>
      <name val="ＭＳ Ｐゴシック"/>
      <family val="3"/>
      <charset val="128"/>
    </font>
    <font>
      <sz val="18"/>
      <name val="ＭＳ Ｐゴシック"/>
      <family val="3"/>
      <charset val="128"/>
    </font>
    <font>
      <sz val="10"/>
      <name val="ＭＳ Ｐゴシック"/>
      <family val="3"/>
      <charset val="128"/>
    </font>
    <font>
      <b/>
      <sz val="11"/>
      <name val="ＭＳ Ｐゴシック"/>
      <family val="3"/>
      <charset val="128"/>
    </font>
    <font>
      <sz val="11"/>
      <name val="HG丸ｺﾞｼｯｸM-PRO"/>
      <family val="3"/>
      <charset val="128"/>
    </font>
    <font>
      <sz val="12"/>
      <name val="HG丸ｺﾞｼｯｸM-PRO"/>
      <family val="3"/>
      <charset val="128"/>
    </font>
    <font>
      <b/>
      <sz val="16"/>
      <name val="HG丸ｺﾞｼｯｸM-PRO"/>
      <family val="3"/>
      <charset val="128"/>
    </font>
    <font>
      <sz val="12"/>
      <name val="ＭＳ Ｐゴシック"/>
      <family val="3"/>
      <charset val="128"/>
    </font>
    <font>
      <b/>
      <u/>
      <sz val="12"/>
      <name val="HG丸ｺﾞｼｯｸM-PRO"/>
      <family val="3"/>
      <charset val="128"/>
    </font>
    <font>
      <b/>
      <sz val="18"/>
      <name val="HG丸ｺﾞｼｯｸM-PRO"/>
      <family val="3"/>
      <charset val="128"/>
    </font>
    <font>
      <u/>
      <sz val="12"/>
      <name val="HG丸ｺﾞｼｯｸM-PRO"/>
      <family val="3"/>
      <charset val="128"/>
    </font>
    <font>
      <sz val="20"/>
      <name val="HG丸ｺﾞｼｯｸM-PRO"/>
      <family val="3"/>
      <charset val="128"/>
    </font>
    <font>
      <sz val="14"/>
      <name val="HG丸ｺﾞｼｯｸM-PRO"/>
      <family val="3"/>
      <charset val="128"/>
    </font>
    <font>
      <sz val="26"/>
      <name val="HG丸ｺﾞｼｯｸM-PRO"/>
      <family val="3"/>
      <charset val="128"/>
    </font>
    <font>
      <sz val="9"/>
      <color indexed="81"/>
      <name val="ＭＳ Ｐゴシック"/>
      <family val="3"/>
      <charset val="128"/>
    </font>
    <font>
      <b/>
      <sz val="9"/>
      <color indexed="81"/>
      <name val="ＭＳ Ｐゴシック"/>
      <family val="3"/>
      <charset val="128"/>
    </font>
    <font>
      <sz val="12"/>
      <color indexed="81"/>
      <name val="ＭＳ Ｐゴシック"/>
      <family val="3"/>
      <charset val="128"/>
    </font>
    <font>
      <sz val="14"/>
      <name val="ＭＳ ゴシック"/>
      <family val="3"/>
      <charset val="128"/>
    </font>
    <font>
      <sz val="6"/>
      <name val="HG丸ｺﾞｼｯｸM-PRO"/>
      <family val="3"/>
      <charset val="128"/>
    </font>
    <font>
      <sz val="14"/>
      <name val="ＭＳ Ｐゴシック"/>
      <family val="3"/>
      <charset val="128"/>
    </font>
    <font>
      <sz val="12"/>
      <name val="ＭＳ ゴシック"/>
      <family val="3"/>
      <charset val="128"/>
    </font>
    <font>
      <b/>
      <sz val="20"/>
      <name val="HG丸ｺﾞｼｯｸM-PRO"/>
      <family val="3"/>
      <charset val="128"/>
    </font>
    <font>
      <sz val="10"/>
      <name val="HG丸ｺﾞｼｯｸM-PRO"/>
      <family val="3"/>
      <charset val="128"/>
    </font>
    <font>
      <sz val="16"/>
      <name val="ＭＳ Ｐゴシック"/>
      <family val="3"/>
      <charset val="128"/>
    </font>
    <font>
      <sz val="8"/>
      <name val="ＭＳ Ｐゴシック"/>
      <family val="3"/>
      <charset val="128"/>
    </font>
    <font>
      <b/>
      <sz val="12"/>
      <color indexed="10"/>
      <name val="ＭＳ Ｐゴシック"/>
      <family val="3"/>
      <charset val="128"/>
    </font>
    <font>
      <sz val="9"/>
      <name val="HG丸ｺﾞｼｯｸM-PRO"/>
      <family val="3"/>
      <charset val="128"/>
    </font>
    <font>
      <sz val="8"/>
      <name val="HG丸ｺﾞｼｯｸM-PRO"/>
      <family val="3"/>
      <charset val="128"/>
    </font>
    <font>
      <u/>
      <sz val="9"/>
      <name val="HG丸ｺﾞｼｯｸM-PRO"/>
      <family val="3"/>
      <charset val="128"/>
    </font>
    <font>
      <b/>
      <sz val="10"/>
      <name val="HG丸ｺﾞｼｯｸM-PRO"/>
      <family val="3"/>
      <charset val="128"/>
    </font>
    <font>
      <b/>
      <sz val="12"/>
      <name val="HG丸ｺﾞｼｯｸM-PRO"/>
      <family val="3"/>
      <charset val="128"/>
    </font>
    <font>
      <u/>
      <sz val="10"/>
      <name val="ＭＳ Ｐゴシック"/>
      <family val="3"/>
      <charset val="128"/>
    </font>
    <font>
      <sz val="11"/>
      <color indexed="10"/>
      <name val="HG丸ｺﾞｼｯｸM-PRO"/>
      <family val="3"/>
      <charset val="128"/>
    </font>
    <font>
      <b/>
      <sz val="11"/>
      <name val="HG丸ｺﾞｼｯｸM-PRO"/>
      <family val="3"/>
      <charset val="128"/>
    </font>
    <font>
      <b/>
      <u/>
      <sz val="11"/>
      <name val="HG丸ｺﾞｼｯｸM-PRO"/>
      <family val="3"/>
      <charset val="128"/>
    </font>
    <font>
      <b/>
      <u/>
      <sz val="11"/>
      <color indexed="10"/>
      <name val="HG丸ｺﾞｼｯｸM-PRO"/>
      <family val="3"/>
      <charset val="128"/>
    </font>
    <font>
      <u val="double"/>
      <sz val="10"/>
      <name val="HG丸ｺﾞｼｯｸM-PRO"/>
      <family val="3"/>
      <charset val="128"/>
    </font>
    <font>
      <b/>
      <u val="double"/>
      <sz val="10"/>
      <name val="HG丸ｺﾞｼｯｸM-PRO"/>
      <family val="3"/>
      <charset val="128"/>
    </font>
    <font>
      <sz val="9"/>
      <name val="ＭＳ Ｐゴシック"/>
      <family val="3"/>
      <charset val="128"/>
    </font>
    <font>
      <sz val="14"/>
      <name val="HGS創英角ﾎﾟｯﾌﾟ体"/>
      <family val="3"/>
      <charset val="128"/>
    </font>
    <font>
      <sz val="11"/>
      <color rgb="FFFF0000"/>
      <name val="ＭＳ Ｐゴシック"/>
      <family val="3"/>
      <charset val="128"/>
    </font>
    <font>
      <sz val="12"/>
      <color rgb="FFFF0000"/>
      <name val="HG丸ｺﾞｼｯｸM-PRO"/>
      <family val="3"/>
      <charset val="128"/>
    </font>
    <font>
      <sz val="10"/>
      <color rgb="FFFF0000"/>
      <name val="ＭＳ Ｐゴシック"/>
      <family val="3"/>
      <charset val="128"/>
    </font>
    <font>
      <u/>
      <sz val="10"/>
      <name val="HG丸ｺﾞｼｯｸM-PRO"/>
      <family val="3"/>
      <charset val="128"/>
    </font>
    <font>
      <sz val="10"/>
      <color rgb="FFFF0000"/>
      <name val="HG丸ｺﾞｼｯｸM-PRO"/>
      <family val="3"/>
      <charset val="128"/>
    </font>
    <font>
      <b/>
      <u val="double"/>
      <sz val="11"/>
      <color rgb="FFFF0000"/>
      <name val="HG丸ｺﾞｼｯｸM-PRO"/>
      <family val="3"/>
      <charset val="128"/>
    </font>
    <font>
      <sz val="14"/>
      <name val="ＭＳ 明朝"/>
      <family val="1"/>
      <charset val="128"/>
    </font>
    <font>
      <sz val="6"/>
      <name val="Osaka"/>
      <family val="3"/>
      <charset val="128"/>
    </font>
    <font>
      <b/>
      <u/>
      <sz val="11"/>
      <color rgb="FFFF0000"/>
      <name val="HG丸ｺﾞｼｯｸM-PRO"/>
      <family val="3"/>
      <charset val="128"/>
    </font>
    <font>
      <sz val="10"/>
      <name val="ＭＳ 明朝"/>
      <family val="1"/>
      <charset val="128"/>
    </font>
    <font>
      <b/>
      <sz val="12"/>
      <name val="ＭＳ ゴシック"/>
      <family val="3"/>
      <charset val="128"/>
    </font>
  </fonts>
  <fills count="4">
    <fill>
      <patternFill patternType="none"/>
    </fill>
    <fill>
      <patternFill patternType="gray125"/>
    </fill>
    <fill>
      <patternFill patternType="solid">
        <fgColor indexed="51"/>
        <bgColor indexed="64"/>
      </patternFill>
    </fill>
    <fill>
      <patternFill patternType="solid">
        <fgColor rgb="FFFEF2E8"/>
        <bgColor indexed="64"/>
      </patternFill>
    </fill>
  </fills>
  <borders count="141">
    <border>
      <left/>
      <right/>
      <top/>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double">
        <color indexed="64"/>
      </top>
      <bottom style="double">
        <color indexed="64"/>
      </bottom>
      <diagonal/>
    </border>
    <border>
      <left style="thin">
        <color indexed="64"/>
      </left>
      <right/>
      <top style="double">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double">
        <color indexed="64"/>
      </bottom>
      <diagonal/>
    </border>
    <border>
      <left style="hair">
        <color indexed="64"/>
      </left>
      <right/>
      <top style="hair">
        <color indexed="64"/>
      </top>
      <bottom/>
      <diagonal/>
    </border>
    <border>
      <left/>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double">
        <color indexed="64"/>
      </left>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top/>
      <bottom style="medium">
        <color indexed="64"/>
      </bottom>
      <diagonal/>
    </border>
    <border>
      <left style="double">
        <color indexed="64"/>
      </left>
      <right/>
      <top style="thin">
        <color indexed="64"/>
      </top>
      <bottom style="dotted">
        <color indexed="64"/>
      </bottom>
      <diagonal/>
    </border>
    <border>
      <left style="hair">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hair">
        <color indexed="64"/>
      </right>
      <top style="thin">
        <color indexed="64"/>
      </top>
      <bottom style="dotted">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top style="slantDashDot">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double">
        <color indexed="64"/>
      </right>
      <top style="thin">
        <color indexed="64"/>
      </top>
      <bottom style="thin">
        <color indexed="64"/>
      </bottom>
      <diagonal/>
    </border>
    <border>
      <left style="hair">
        <color indexed="64"/>
      </left>
      <right style="double">
        <color indexed="64"/>
      </right>
      <top style="thin">
        <color indexed="64"/>
      </top>
      <bottom style="double">
        <color indexed="64"/>
      </bottom>
      <diagonal/>
    </border>
    <border>
      <left style="hair">
        <color indexed="64"/>
      </left>
      <right style="thin">
        <color indexed="64"/>
      </right>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right style="double">
        <color indexed="64"/>
      </right>
      <top style="thin">
        <color indexed="64"/>
      </top>
      <bottom style="double">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double">
        <color indexed="64"/>
      </right>
      <top style="double">
        <color indexed="64"/>
      </top>
      <bottom style="thin">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thin">
        <color indexed="64"/>
      </bottom>
      <diagonal/>
    </border>
    <border>
      <left style="thin">
        <color indexed="64"/>
      </left>
      <right style="double">
        <color indexed="64"/>
      </right>
      <top style="double">
        <color indexed="64"/>
      </top>
      <bottom/>
      <diagonal/>
    </border>
    <border>
      <left style="thin">
        <color indexed="64"/>
      </left>
      <right style="double">
        <color indexed="64"/>
      </right>
      <top/>
      <bottom style="thin">
        <color indexed="64"/>
      </bottom>
      <diagonal/>
    </border>
    <border>
      <left/>
      <right/>
      <top style="thin">
        <color indexed="64"/>
      </top>
      <bottom style="thin">
        <color indexed="64"/>
      </bottom>
      <diagonal/>
    </border>
    <border>
      <left/>
      <right/>
      <top style="double">
        <color indexed="64"/>
      </top>
      <bottom/>
      <diagonal/>
    </border>
    <border>
      <left/>
      <right/>
      <top style="thin">
        <color indexed="64"/>
      </top>
      <bottom style="hair">
        <color indexed="64"/>
      </bottom>
      <diagonal/>
    </border>
    <border>
      <left style="double">
        <color indexed="64"/>
      </left>
      <right style="hair">
        <color indexed="64"/>
      </right>
      <top style="thin">
        <color indexed="64"/>
      </top>
      <bottom style="thin">
        <color indexed="64"/>
      </bottom>
      <diagonal/>
    </border>
    <border>
      <left/>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style="hair">
        <color indexed="64"/>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style="double">
        <color indexed="64"/>
      </left>
      <right style="thin">
        <color indexed="64"/>
      </right>
      <top style="thin">
        <color indexed="64"/>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right style="double">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double">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double">
        <color indexed="64"/>
      </top>
      <bottom style="hair">
        <color indexed="64"/>
      </bottom>
      <diagonal/>
    </border>
    <border>
      <left style="double">
        <color indexed="64"/>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right style="double">
        <color indexed="64"/>
      </right>
      <top style="hair">
        <color indexed="64"/>
      </top>
      <bottom/>
      <diagonal/>
    </border>
    <border>
      <left/>
      <right style="double">
        <color indexed="64"/>
      </right>
      <top style="double">
        <color indexed="64"/>
      </top>
      <bottom style="hair">
        <color indexed="64"/>
      </bottom>
      <diagonal/>
    </border>
    <border>
      <left style="thin">
        <color indexed="64"/>
      </left>
      <right style="thin">
        <color indexed="64"/>
      </right>
      <top style="hair">
        <color indexed="64"/>
      </top>
      <bottom/>
      <diagonal/>
    </border>
    <border>
      <left/>
      <right/>
      <top style="thin">
        <color indexed="64"/>
      </top>
      <bottom style="double">
        <color indexed="64"/>
      </bottom>
      <diagonal/>
    </border>
    <border>
      <left style="thin">
        <color indexed="64"/>
      </left>
      <right/>
      <top style="thin">
        <color indexed="64"/>
      </top>
      <bottom style="medium">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style="thin">
        <color indexed="64"/>
      </left>
      <right/>
      <top style="thin">
        <color indexed="64"/>
      </top>
      <bottom/>
      <diagonal/>
    </border>
    <border>
      <left/>
      <right style="double">
        <color indexed="64"/>
      </right>
      <top style="thin">
        <color indexed="64"/>
      </top>
      <bottom/>
      <diagonal/>
    </border>
    <border>
      <left/>
      <right style="hair">
        <color indexed="64"/>
      </right>
      <top style="thin">
        <color indexed="64"/>
      </top>
      <bottom/>
      <diagonal/>
    </border>
    <border>
      <left/>
      <right style="hair">
        <color indexed="64"/>
      </right>
      <top/>
      <bottom style="thin">
        <color indexed="64"/>
      </bottom>
      <diagonal/>
    </border>
    <border>
      <left/>
      <right style="double">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double">
        <color auto="1"/>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diagonal/>
    </border>
    <border>
      <left/>
      <right style="hair">
        <color indexed="64"/>
      </right>
      <top style="hair">
        <color indexed="64"/>
      </top>
      <bottom/>
      <diagonal/>
    </border>
    <border>
      <left style="double">
        <color indexed="64"/>
      </left>
      <right/>
      <top/>
      <bottom style="hair">
        <color indexed="64"/>
      </bottom>
      <diagonal/>
    </border>
    <border>
      <left/>
      <right style="hair">
        <color indexed="64"/>
      </right>
      <top/>
      <bottom style="hair">
        <color indexed="64"/>
      </bottom>
      <diagonal/>
    </border>
    <border>
      <left style="double">
        <color indexed="64"/>
      </left>
      <right/>
      <top style="double">
        <color indexed="64"/>
      </top>
      <bottom/>
      <diagonal/>
    </border>
    <border>
      <left/>
      <right style="hair">
        <color indexed="64"/>
      </right>
      <top style="double">
        <color indexed="64"/>
      </top>
      <bottom/>
      <diagonal/>
    </border>
    <border>
      <left/>
      <right style="double">
        <color indexed="64"/>
      </right>
      <top style="double">
        <color indexed="64"/>
      </top>
      <bottom/>
      <diagonal/>
    </border>
    <border>
      <left style="hair">
        <color indexed="64"/>
      </left>
      <right/>
      <top/>
      <bottom style="hair">
        <color indexed="64"/>
      </bottom>
      <diagonal/>
    </border>
    <border>
      <left/>
      <right style="double">
        <color indexed="64"/>
      </right>
      <top/>
      <bottom style="hair">
        <color indexed="64"/>
      </bottom>
      <diagonal/>
    </border>
    <border>
      <left style="double">
        <color indexed="64"/>
      </left>
      <right/>
      <top/>
      <bottom style="double">
        <color indexed="64"/>
      </bottom>
      <diagonal/>
    </border>
    <border>
      <left/>
      <right style="hair">
        <color indexed="64"/>
      </right>
      <top/>
      <bottom style="double">
        <color indexed="64"/>
      </bottom>
      <diagonal/>
    </border>
    <border>
      <left style="hair">
        <color indexed="64"/>
      </left>
      <right/>
      <top/>
      <bottom style="double">
        <color indexed="64"/>
      </bottom>
      <diagonal/>
    </border>
    <border>
      <left/>
      <right style="double">
        <color indexed="64"/>
      </right>
      <top/>
      <bottom style="double">
        <color indexed="64"/>
      </bottom>
      <diagonal/>
    </border>
    <border>
      <left style="hair">
        <color indexed="64"/>
      </left>
      <right/>
      <top style="double">
        <color indexed="64"/>
      </top>
      <bottom style="hair">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s>
  <cellStyleXfs count="1">
    <xf numFmtId="0" fontId="0" fillId="0" borderId="0">
      <alignment vertical="center"/>
    </xf>
  </cellStyleXfs>
  <cellXfs count="402">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49" fontId="6" fillId="0" borderId="0" xfId="0" applyNumberFormat="1" applyFont="1" applyAlignment="1">
      <alignment horizontal="center" vertical="top"/>
    </xf>
    <xf numFmtId="0" fontId="6" fillId="2" borderId="0" xfId="0" applyFont="1" applyFill="1" applyAlignment="1">
      <alignment vertical="center" wrapText="1"/>
    </xf>
    <xf numFmtId="0" fontId="6" fillId="0" borderId="0" xfId="0" applyFont="1" applyAlignment="1">
      <alignment vertical="top"/>
    </xf>
    <xf numFmtId="0" fontId="6" fillId="0" borderId="0" xfId="0" applyFont="1" applyAlignment="1">
      <alignment horizontal="center" vertical="top"/>
    </xf>
    <xf numFmtId="0" fontId="0" fillId="0" borderId="0" xfId="0" applyAlignment="1">
      <alignment vertical="center" shrinkToFit="1"/>
    </xf>
    <xf numFmtId="0" fontId="0" fillId="0" borderId="1" xfId="0" applyBorder="1" applyAlignment="1">
      <alignment vertical="center" shrinkToFit="1"/>
    </xf>
    <xf numFmtId="0" fontId="0" fillId="0" borderId="2" xfId="0" applyBorder="1">
      <alignment vertical="center"/>
    </xf>
    <xf numFmtId="0" fontId="6" fillId="0" borderId="0" xfId="0" applyFont="1" applyAlignment="1">
      <alignment vertical="center" wrapText="1"/>
    </xf>
    <xf numFmtId="0" fontId="0" fillId="0" borderId="3" xfId="0" applyBorder="1">
      <alignment vertical="center"/>
    </xf>
    <xf numFmtId="0" fontId="0" fillId="0" borderId="4" xfId="0" applyBorder="1">
      <alignment vertical="center"/>
    </xf>
    <xf numFmtId="0" fontId="0" fillId="0" borderId="0" xfId="0" applyAlignment="1">
      <alignment horizontal="center" vertical="center"/>
    </xf>
    <xf numFmtId="0" fontId="0" fillId="0" borderId="0" xfId="0" applyAlignment="1">
      <alignment horizontal="center" vertical="center" shrinkToFit="1"/>
    </xf>
    <xf numFmtId="0" fontId="5" fillId="2" borderId="0" xfId="0" applyFont="1" applyFill="1" applyAlignment="1">
      <alignment vertical="center" wrapText="1"/>
    </xf>
    <xf numFmtId="0" fontId="6" fillId="0" borderId="0" xfId="0" applyFont="1" applyAlignment="1" applyProtection="1">
      <alignment horizontal="left" vertical="center"/>
      <protection hidden="1"/>
    </xf>
    <xf numFmtId="0" fontId="0" fillId="0" borderId="0" xfId="0" applyProtection="1">
      <alignment vertical="center"/>
      <protection hidden="1"/>
    </xf>
    <xf numFmtId="0" fontId="0" fillId="0" borderId="0" xfId="0" applyAlignment="1" applyProtection="1">
      <alignment vertical="top"/>
      <protection hidden="1"/>
    </xf>
    <xf numFmtId="49" fontId="6" fillId="0" borderId="0" xfId="0" applyNumberFormat="1" applyFont="1" applyAlignment="1" applyProtection="1">
      <alignment horizontal="center" vertical="top"/>
      <protection hidden="1"/>
    </xf>
    <xf numFmtId="0" fontId="5" fillId="0" borderId="0" xfId="0" applyFont="1" applyAlignment="1" applyProtection="1">
      <alignment horizontal="center" vertical="center"/>
      <protection hidden="1"/>
    </xf>
    <xf numFmtId="0" fontId="0" fillId="0" borderId="0" xfId="0" applyAlignment="1" applyProtection="1">
      <alignment horizontal="left" vertical="center"/>
      <protection hidden="1"/>
    </xf>
    <xf numFmtId="0" fontId="6" fillId="0" borderId="0" xfId="0" applyFont="1" applyProtection="1">
      <alignment vertical="center"/>
      <protection hidden="1"/>
    </xf>
    <xf numFmtId="0" fontId="6" fillId="0" borderId="0" xfId="0" applyFont="1" applyAlignment="1" applyProtection="1">
      <alignment horizontal="left" vertical="top"/>
      <protection hidden="1"/>
    </xf>
    <xf numFmtId="0" fontId="6" fillId="0" borderId="0" xfId="0" applyFont="1" applyAlignment="1" applyProtection="1">
      <alignment horizontal="left" vertical="top" wrapText="1"/>
      <protection hidden="1"/>
    </xf>
    <xf numFmtId="0" fontId="23" fillId="0" borderId="0" xfId="0" applyFont="1" applyAlignment="1" applyProtection="1">
      <alignment vertical="top" wrapText="1"/>
      <protection hidden="1"/>
    </xf>
    <xf numFmtId="0" fontId="6" fillId="0" borderId="0" xfId="0" applyFont="1" applyAlignment="1" applyProtection="1">
      <alignment vertical="top" wrapText="1"/>
      <protection hidden="1"/>
    </xf>
    <xf numFmtId="0" fontId="6" fillId="0" borderId="0" xfId="0" applyFont="1" applyAlignment="1" applyProtection="1">
      <alignment vertical="top"/>
      <protection hidden="1"/>
    </xf>
    <xf numFmtId="0" fontId="23" fillId="0" borderId="0" xfId="0" applyFont="1" applyAlignment="1" applyProtection="1">
      <alignment horizontal="left" vertical="top" wrapText="1"/>
      <protection hidden="1"/>
    </xf>
    <xf numFmtId="0" fontId="0" fillId="0" borderId="3" xfId="0" applyBorder="1" applyAlignment="1">
      <alignment vertical="center" shrinkToFit="1"/>
    </xf>
    <xf numFmtId="0" fontId="0" fillId="0" borderId="12" xfId="0" applyBorder="1" applyAlignment="1">
      <alignment vertical="center" shrinkToFit="1"/>
    </xf>
    <xf numFmtId="0" fontId="0" fillId="0" borderId="13" xfId="0" applyBorder="1" applyAlignment="1">
      <alignment vertical="center" shrinkToFit="1"/>
    </xf>
    <xf numFmtId="0" fontId="0" fillId="0" borderId="17" xfId="0" applyBorder="1" applyAlignment="1">
      <alignment vertical="center" shrinkToFit="1"/>
    </xf>
    <xf numFmtId="0" fontId="0" fillId="0" borderId="0" xfId="0" applyAlignment="1"/>
    <xf numFmtId="0" fontId="3" fillId="0" borderId="21" xfId="0" applyFont="1" applyBorder="1" applyAlignment="1" applyProtection="1">
      <alignment horizontal="center" vertical="center" shrinkToFit="1"/>
      <protection hidden="1"/>
    </xf>
    <xf numFmtId="0" fontId="3" fillId="0" borderId="22" xfId="0" applyFont="1" applyBorder="1" applyAlignment="1" applyProtection="1">
      <alignment horizontal="center" vertical="center" shrinkToFit="1"/>
      <protection hidden="1"/>
    </xf>
    <xf numFmtId="0" fontId="0" fillId="0" borderId="0" xfId="0" applyAlignment="1">
      <alignment vertical="center" wrapText="1"/>
    </xf>
    <xf numFmtId="0" fontId="28" fillId="2" borderId="0" xfId="0" applyFont="1" applyFill="1" applyAlignment="1">
      <alignment vertical="center" wrapText="1"/>
    </xf>
    <xf numFmtId="0" fontId="23" fillId="0" borderId="0" xfId="0" applyFont="1">
      <alignment vertical="center"/>
    </xf>
    <xf numFmtId="0" fontId="23" fillId="2" borderId="0" xfId="0" applyFont="1" applyFill="1" applyAlignment="1">
      <alignment vertical="center" wrapText="1"/>
    </xf>
    <xf numFmtId="0" fontId="3" fillId="0" borderId="0" xfId="0" applyFont="1">
      <alignment vertical="center"/>
    </xf>
    <xf numFmtId="49" fontId="23" fillId="0" borderId="0" xfId="0" applyNumberFormat="1" applyFont="1" applyAlignment="1">
      <alignment horizontal="center" vertical="top"/>
    </xf>
    <xf numFmtId="49" fontId="23" fillId="0" borderId="0" xfId="0" applyNumberFormat="1" applyFont="1" applyAlignment="1" applyProtection="1">
      <alignment horizontal="center" vertical="top"/>
      <protection hidden="1"/>
    </xf>
    <xf numFmtId="0" fontId="23" fillId="0" borderId="0" xfId="0" applyFont="1" applyProtection="1">
      <alignment vertical="center"/>
      <protection hidden="1"/>
    </xf>
    <xf numFmtId="0" fontId="3" fillId="0" borderId="23" xfId="0" applyFont="1" applyBorder="1" applyAlignment="1" applyProtection="1">
      <alignment horizontal="center" vertical="center" shrinkToFit="1"/>
      <protection hidden="1"/>
    </xf>
    <xf numFmtId="0" fontId="3" fillId="0" borderId="24" xfId="0" applyFont="1" applyBorder="1" applyAlignment="1" applyProtection="1">
      <alignment horizontal="center" vertical="center" shrinkToFit="1"/>
      <protection hidden="1"/>
    </xf>
    <xf numFmtId="3" fontId="3" fillId="0" borderId="23" xfId="0" applyNumberFormat="1" applyFont="1" applyBorder="1" applyAlignment="1" applyProtection="1">
      <alignment vertical="center" shrinkToFit="1"/>
      <protection hidden="1"/>
    </xf>
    <xf numFmtId="0" fontId="3" fillId="0" borderId="25" xfId="0" applyFont="1" applyBorder="1" applyAlignment="1" applyProtection="1">
      <alignment vertical="center" shrinkToFit="1"/>
      <protection hidden="1"/>
    </xf>
    <xf numFmtId="0" fontId="3" fillId="0" borderId="26" xfId="0" applyFont="1" applyBorder="1" applyAlignment="1" applyProtection="1">
      <alignment vertical="center" shrinkToFit="1"/>
      <protection hidden="1"/>
    </xf>
    <xf numFmtId="0" fontId="3" fillId="0" borderId="27" xfId="0" applyFont="1" applyBorder="1" applyAlignment="1" applyProtection="1">
      <alignment vertical="center" shrinkToFit="1"/>
      <protection hidden="1"/>
    </xf>
    <xf numFmtId="3" fontId="3" fillId="0" borderId="21" xfId="0" applyNumberFormat="1" applyFont="1" applyBorder="1" applyAlignment="1" applyProtection="1">
      <alignment vertical="center" shrinkToFit="1"/>
      <protection hidden="1"/>
    </xf>
    <xf numFmtId="3" fontId="3" fillId="0" borderId="22" xfId="0" applyNumberFormat="1" applyFont="1" applyBorder="1" applyAlignment="1" applyProtection="1">
      <alignment vertical="center" shrinkToFit="1"/>
      <protection hidden="1"/>
    </xf>
    <xf numFmtId="0" fontId="3" fillId="0" borderId="28" xfId="0" applyFont="1" applyBorder="1" applyAlignment="1" applyProtection="1">
      <alignment horizontal="center" vertical="center" shrinkToFit="1"/>
      <protection hidden="1"/>
    </xf>
    <xf numFmtId="3" fontId="3" fillId="0" borderId="29" xfId="0" applyNumberFormat="1" applyFont="1" applyBorder="1" applyAlignment="1" applyProtection="1">
      <alignment vertical="center" shrinkToFit="1"/>
      <protection hidden="1"/>
    </xf>
    <xf numFmtId="0" fontId="3" fillId="0" borderId="30" xfId="0" applyFont="1" applyBorder="1" applyAlignment="1" applyProtection="1">
      <alignment vertical="center" shrinkToFit="1"/>
      <protection hidden="1"/>
    </xf>
    <xf numFmtId="0" fontId="3" fillId="0" borderId="31" xfId="0" applyFont="1" applyBorder="1" applyAlignment="1" applyProtection="1">
      <alignment vertical="center" shrinkToFit="1"/>
      <protection hidden="1"/>
    </xf>
    <xf numFmtId="0" fontId="3" fillId="0" borderId="32" xfId="0" applyFont="1" applyBorder="1" applyAlignment="1" applyProtection="1">
      <alignment vertical="center" shrinkToFit="1"/>
      <protection hidden="1"/>
    </xf>
    <xf numFmtId="3" fontId="3" fillId="0" borderId="33" xfId="0" applyNumberFormat="1" applyFont="1" applyBorder="1" applyAlignment="1" applyProtection="1">
      <alignment vertical="center" shrinkToFit="1"/>
      <protection hidden="1"/>
    </xf>
    <xf numFmtId="3" fontId="3" fillId="0" borderId="34" xfId="0" applyNumberFormat="1" applyFont="1" applyBorder="1" applyAlignment="1" applyProtection="1">
      <alignment vertical="center" shrinkToFit="1"/>
      <protection hidden="1"/>
    </xf>
    <xf numFmtId="0" fontId="19" fillId="2" borderId="0" xfId="0" applyFont="1" applyFill="1" applyAlignment="1">
      <alignment vertical="center" wrapText="1"/>
    </xf>
    <xf numFmtId="0" fontId="23" fillId="0" borderId="20" xfId="0" applyFont="1" applyBorder="1" applyAlignment="1" applyProtection="1">
      <alignment horizontal="left" vertical="center" shrinkToFit="1"/>
      <protection hidden="1"/>
    </xf>
    <xf numFmtId="0" fontId="23" fillId="0" borderId="20" xfId="0" applyFont="1" applyBorder="1" applyAlignment="1" applyProtection="1">
      <alignment vertical="center" wrapText="1"/>
      <protection hidden="1"/>
    </xf>
    <xf numFmtId="0" fontId="23" fillId="0" borderId="7" xfId="0" applyFont="1" applyBorder="1" applyAlignment="1" applyProtection="1">
      <alignment horizontal="left" vertical="center" shrinkToFit="1"/>
      <protection hidden="1"/>
    </xf>
    <xf numFmtId="0" fontId="23" fillId="0" borderId="7" xfId="0" applyFont="1" applyBorder="1" applyAlignment="1" applyProtection="1">
      <alignment vertical="center" wrapText="1"/>
      <protection hidden="1"/>
    </xf>
    <xf numFmtId="0" fontId="0" fillId="0" borderId="0" xfId="0" applyAlignment="1">
      <alignment vertical="top"/>
    </xf>
    <xf numFmtId="0" fontId="0" fillId="0" borderId="0" xfId="0" applyAlignment="1">
      <alignment vertical="top" shrinkToFit="1"/>
    </xf>
    <xf numFmtId="0" fontId="6" fillId="0" borderId="0" xfId="0" applyFont="1" applyAlignment="1">
      <alignment horizontal="left" vertical="top" shrinkToFit="1"/>
    </xf>
    <xf numFmtId="49" fontId="0" fillId="0" borderId="35" xfId="0" applyNumberFormat="1" applyBorder="1" applyAlignment="1">
      <alignment horizontal="center" vertical="center" wrapText="1"/>
    </xf>
    <xf numFmtId="0" fontId="3" fillId="0" borderId="0" xfId="0" applyFont="1" applyAlignment="1">
      <alignment vertical="center" wrapText="1"/>
    </xf>
    <xf numFmtId="0" fontId="3" fillId="0" borderId="36" xfId="0" applyFont="1" applyBorder="1" applyAlignment="1" applyProtection="1">
      <alignment horizontal="center" vertical="center" shrinkToFit="1"/>
      <protection hidden="1"/>
    </xf>
    <xf numFmtId="0" fontId="3" fillId="0" borderId="37" xfId="0" applyFont="1" applyBorder="1" applyAlignment="1" applyProtection="1">
      <alignment vertical="center" shrinkToFit="1"/>
      <protection hidden="1"/>
    </xf>
    <xf numFmtId="0" fontId="3" fillId="0" borderId="38" xfId="0" applyFont="1" applyBorder="1" applyAlignment="1" applyProtection="1">
      <alignment vertical="center" shrinkToFit="1"/>
      <protection hidden="1"/>
    </xf>
    <xf numFmtId="0" fontId="3" fillId="0" borderId="39" xfId="0" applyFont="1" applyBorder="1" applyAlignment="1" applyProtection="1">
      <alignment vertical="center" shrinkToFit="1"/>
      <protection hidden="1"/>
    </xf>
    <xf numFmtId="3" fontId="3" fillId="0" borderId="40" xfId="0" applyNumberFormat="1" applyFont="1" applyBorder="1" applyAlignment="1" applyProtection="1">
      <alignment vertical="center" shrinkToFit="1"/>
      <protection hidden="1"/>
    </xf>
    <xf numFmtId="3" fontId="3" fillId="0" borderId="41" xfId="0" applyNumberFormat="1" applyFont="1" applyBorder="1" applyAlignment="1" applyProtection="1">
      <alignment vertical="center" shrinkToFit="1"/>
      <protection hidden="1"/>
    </xf>
    <xf numFmtId="3" fontId="3" fillId="0" borderId="42" xfId="0" applyNumberFormat="1" applyFont="1" applyBorder="1" applyAlignment="1" applyProtection="1">
      <alignment vertical="center" shrinkToFit="1"/>
      <protection hidden="1"/>
    </xf>
    <xf numFmtId="0" fontId="27" fillId="2" borderId="0" xfId="0" applyFont="1" applyFill="1" applyAlignment="1">
      <alignment vertical="center" wrapText="1"/>
    </xf>
    <xf numFmtId="0" fontId="41" fillId="0" borderId="0" xfId="0" applyFont="1">
      <alignment vertical="center"/>
    </xf>
    <xf numFmtId="0" fontId="42" fillId="0" borderId="0" xfId="0" applyFont="1" applyAlignment="1">
      <alignment vertical="top"/>
    </xf>
    <xf numFmtId="0" fontId="42" fillId="0" borderId="0" xfId="0" applyFont="1" applyAlignment="1">
      <alignment horizontal="left" vertical="top" shrinkToFit="1"/>
    </xf>
    <xf numFmtId="0" fontId="41" fillId="0" borderId="43" xfId="0" applyFont="1" applyBorder="1">
      <alignment vertical="center"/>
    </xf>
    <xf numFmtId="0" fontId="0" fillId="0" borderId="43" xfId="0" applyBorder="1">
      <alignment vertical="center"/>
    </xf>
    <xf numFmtId="49" fontId="41" fillId="0" borderId="47" xfId="0" applyNumberFormat="1" applyFont="1" applyBorder="1" applyAlignment="1">
      <alignment vertical="top" wrapText="1"/>
    </xf>
    <xf numFmtId="0" fontId="13" fillId="2" borderId="0" xfId="0" applyFont="1" applyFill="1" applyAlignment="1">
      <alignment vertical="center" wrapText="1"/>
    </xf>
    <xf numFmtId="0" fontId="22" fillId="0" borderId="0" xfId="0" applyFont="1" applyAlignment="1">
      <alignment shrinkToFit="1"/>
    </xf>
    <xf numFmtId="0" fontId="0" fillId="0" borderId="48" xfId="0" applyBorder="1">
      <alignment vertical="center"/>
    </xf>
    <xf numFmtId="0" fontId="0" fillId="0" borderId="49" xfId="0" applyBorder="1">
      <alignment vertical="center"/>
    </xf>
    <xf numFmtId="0" fontId="0" fillId="0" borderId="50" xfId="0" applyBorder="1">
      <alignment vertical="center"/>
    </xf>
    <xf numFmtId="0" fontId="0" fillId="0" borderId="51" xfId="0" applyBorder="1">
      <alignment vertical="center"/>
    </xf>
    <xf numFmtId="0" fontId="0" fillId="0" borderId="52" xfId="0" applyBorder="1">
      <alignment vertical="center"/>
    </xf>
    <xf numFmtId="0" fontId="0" fillId="0" borderId="53" xfId="0" applyBorder="1">
      <alignment vertical="center"/>
    </xf>
    <xf numFmtId="0" fontId="0" fillId="0" borderId="54" xfId="0" applyBorder="1">
      <alignment vertical="center"/>
    </xf>
    <xf numFmtId="0" fontId="0" fillId="0" borderId="55" xfId="0" applyBorder="1">
      <alignment vertical="center"/>
    </xf>
    <xf numFmtId="0" fontId="0" fillId="0" borderId="56" xfId="0" applyBorder="1">
      <alignment vertical="center"/>
    </xf>
    <xf numFmtId="0" fontId="43" fillId="0" borderId="0" xfId="0" applyFont="1" applyAlignment="1" applyProtection="1">
      <alignment horizontal="center" vertical="center" shrinkToFit="1"/>
      <protection hidden="1"/>
    </xf>
    <xf numFmtId="3" fontId="43" fillId="0" borderId="0" xfId="0" applyNumberFormat="1" applyFont="1" applyAlignment="1" applyProtection="1">
      <alignment vertical="center" shrinkToFit="1"/>
      <protection hidden="1"/>
    </xf>
    <xf numFmtId="0" fontId="43" fillId="0" borderId="0" xfId="0" applyFont="1" applyAlignment="1" applyProtection="1">
      <alignment vertical="center" shrinkToFit="1"/>
      <protection hidden="1"/>
    </xf>
    <xf numFmtId="0" fontId="6" fillId="0" borderId="0" xfId="0" applyFont="1" applyAlignment="1">
      <alignment horizontal="left" vertical="top"/>
    </xf>
    <xf numFmtId="0" fontId="0" fillId="0" borderId="0" xfId="0" applyAlignment="1">
      <alignment horizontal="center" shrinkToFit="1"/>
    </xf>
    <xf numFmtId="0" fontId="2" fillId="0" borderId="0" xfId="0" applyFont="1" applyAlignment="1">
      <alignment horizontal="center" vertical="center" shrinkToFit="1"/>
    </xf>
    <xf numFmtId="0" fontId="11" fillId="0" borderId="0" xfId="0" applyFont="1" applyAlignment="1">
      <alignment horizontal="left" vertical="top" shrinkToFit="1"/>
    </xf>
    <xf numFmtId="0" fontId="30" fillId="0" borderId="0" xfId="0" applyFont="1" applyAlignment="1" applyProtection="1">
      <alignment horizontal="left" vertical="top" wrapText="1"/>
      <protection hidden="1"/>
    </xf>
    <xf numFmtId="178" fontId="3" fillId="0" borderId="60" xfId="0" applyNumberFormat="1" applyFont="1" applyBorder="1" applyAlignment="1" applyProtection="1">
      <alignment vertical="center" shrinkToFit="1"/>
      <protection hidden="1"/>
    </xf>
    <xf numFmtId="178" fontId="3" fillId="0" borderId="61" xfId="0" applyNumberFormat="1" applyFont="1" applyBorder="1" applyAlignment="1" applyProtection="1">
      <alignment vertical="center" shrinkToFit="1"/>
      <protection hidden="1"/>
    </xf>
    <xf numFmtId="178" fontId="3" fillId="0" borderId="62" xfId="0" applyNumberFormat="1" applyFont="1" applyBorder="1" applyAlignment="1" applyProtection="1">
      <alignment vertical="center" shrinkToFit="1"/>
      <protection hidden="1"/>
    </xf>
    <xf numFmtId="0" fontId="20" fillId="0" borderId="0" xfId="0" applyFont="1" applyAlignment="1">
      <alignment horizontal="right" vertical="center"/>
    </xf>
    <xf numFmtId="0" fontId="0" fillId="3" borderId="0" xfId="0" applyFill="1">
      <alignment vertical="center"/>
    </xf>
    <xf numFmtId="0" fontId="5" fillId="3" borderId="0" xfId="0" applyFont="1" applyFill="1" applyAlignment="1" applyProtection="1">
      <alignment horizontal="right" vertical="center"/>
      <protection locked="0"/>
    </xf>
    <xf numFmtId="0" fontId="5" fillId="3" borderId="0" xfId="0" applyFont="1" applyFill="1" applyAlignment="1">
      <alignment horizontal="center" vertical="center"/>
    </xf>
    <xf numFmtId="0" fontId="13" fillId="3" borderId="44" xfId="0" applyFont="1" applyFill="1" applyBorder="1" applyAlignment="1" applyProtection="1">
      <alignment vertical="center" shrinkToFit="1"/>
      <protection locked="0"/>
    </xf>
    <xf numFmtId="0" fontId="13" fillId="3" borderId="45" xfId="0" applyFont="1" applyFill="1" applyBorder="1" applyAlignment="1" applyProtection="1">
      <alignment vertical="center" shrinkToFit="1"/>
      <protection locked="0"/>
    </xf>
    <xf numFmtId="0" fontId="13" fillId="3" borderId="46" xfId="0" applyFont="1" applyFill="1" applyBorder="1" applyAlignment="1" applyProtection="1">
      <alignment vertical="center" shrinkToFit="1"/>
      <protection locked="0"/>
    </xf>
    <xf numFmtId="0" fontId="13" fillId="3" borderId="59" xfId="0" applyFont="1" applyFill="1" applyBorder="1" applyAlignment="1" applyProtection="1">
      <alignment vertical="center" shrinkToFit="1"/>
      <protection locked="0"/>
    </xf>
    <xf numFmtId="0" fontId="5" fillId="3" borderId="10" xfId="0" applyFont="1" applyFill="1" applyBorder="1" applyAlignment="1">
      <alignment horizontal="center" vertical="center" shrinkToFit="1"/>
    </xf>
    <xf numFmtId="0" fontId="5" fillId="3" borderId="14" xfId="0" applyFont="1" applyFill="1" applyBorder="1" applyAlignment="1">
      <alignment horizontal="center" vertical="center" shrinkToFit="1"/>
    </xf>
    <xf numFmtId="176" fontId="5" fillId="3" borderId="15" xfId="0" applyNumberFormat="1" applyFont="1" applyFill="1" applyBorder="1" applyAlignment="1">
      <alignment vertical="center" shrinkToFit="1"/>
    </xf>
    <xf numFmtId="0" fontId="5" fillId="3" borderId="15" xfId="0" applyFont="1" applyFill="1" applyBorder="1" applyAlignment="1">
      <alignment horizontal="center" vertical="center" shrinkToFit="1"/>
    </xf>
    <xf numFmtId="0" fontId="5" fillId="3" borderId="15" xfId="0" applyFont="1" applyFill="1" applyBorder="1" applyAlignment="1">
      <alignment vertical="center" shrinkToFit="1"/>
    </xf>
    <xf numFmtId="0" fontId="5" fillId="3" borderId="15" xfId="0" applyFont="1" applyFill="1" applyBorder="1" applyAlignment="1">
      <alignment horizontal="right" vertical="center" shrinkToFit="1"/>
    </xf>
    <xf numFmtId="0" fontId="5" fillId="3" borderId="16" xfId="0" applyFont="1" applyFill="1" applyBorder="1" applyAlignment="1">
      <alignment vertical="center" shrinkToFit="1"/>
    </xf>
    <xf numFmtId="0" fontId="5" fillId="3" borderId="11" xfId="0" applyFont="1" applyFill="1" applyBorder="1" applyAlignment="1">
      <alignment horizontal="center" vertical="center" shrinkToFit="1"/>
    </xf>
    <xf numFmtId="0" fontId="5" fillId="3" borderId="6" xfId="0" applyFont="1" applyFill="1" applyBorder="1" applyAlignment="1">
      <alignment horizontal="center" vertical="center" shrinkToFit="1"/>
    </xf>
    <xf numFmtId="176" fontId="5" fillId="3" borderId="7" xfId="0" applyNumberFormat="1" applyFont="1" applyFill="1" applyBorder="1" applyAlignment="1">
      <alignment vertical="center" shrinkToFit="1"/>
    </xf>
    <xf numFmtId="0" fontId="5" fillId="3" borderId="7" xfId="0" applyFont="1" applyFill="1" applyBorder="1" applyAlignment="1">
      <alignment horizontal="center" vertical="center" shrinkToFit="1"/>
    </xf>
    <xf numFmtId="0" fontId="5" fillId="3" borderId="7" xfId="0" applyFont="1" applyFill="1" applyBorder="1" applyAlignment="1">
      <alignment vertical="center" shrinkToFit="1"/>
    </xf>
    <xf numFmtId="0" fontId="5" fillId="3" borderId="7" xfId="0" applyFont="1" applyFill="1" applyBorder="1" applyAlignment="1">
      <alignment horizontal="right" vertical="center" shrinkToFit="1"/>
    </xf>
    <xf numFmtId="0" fontId="5" fillId="3" borderId="8" xfId="0" applyFont="1" applyFill="1" applyBorder="1" applyAlignment="1">
      <alignment vertical="center" shrinkToFit="1"/>
    </xf>
    <xf numFmtId="0" fontId="5" fillId="3" borderId="5" xfId="0" applyFont="1" applyFill="1" applyBorder="1" applyAlignment="1">
      <alignment horizontal="center" vertical="center" shrinkToFit="1"/>
    </xf>
    <xf numFmtId="0" fontId="5" fillId="3" borderId="18" xfId="0" applyFont="1" applyFill="1" applyBorder="1" applyAlignment="1">
      <alignment horizontal="center" vertical="center" shrinkToFit="1"/>
    </xf>
    <xf numFmtId="0" fontId="5" fillId="3" borderId="9" xfId="0" applyFont="1" applyFill="1" applyBorder="1" applyAlignment="1">
      <alignment horizontal="center" vertical="center" shrinkToFit="1"/>
    </xf>
    <xf numFmtId="0" fontId="0" fillId="3" borderId="0" xfId="0" applyFill="1" applyAlignment="1">
      <alignment vertical="top"/>
    </xf>
    <xf numFmtId="0" fontId="0" fillId="3" borderId="15" xfId="0" applyFill="1" applyBorder="1" applyAlignment="1">
      <alignment horizontal="center" vertical="center"/>
    </xf>
    <xf numFmtId="0" fontId="0" fillId="3" borderId="0" xfId="0" applyFill="1" applyAlignment="1"/>
    <xf numFmtId="0" fontId="25" fillId="3" borderId="0" xfId="0" applyFont="1" applyFill="1" applyAlignment="1">
      <alignment horizontal="right"/>
    </xf>
    <xf numFmtId="0" fontId="0" fillId="3" borderId="0" xfId="0" applyFill="1" applyAlignment="1">
      <alignment horizontal="right" vertical="top" shrinkToFit="1"/>
    </xf>
    <xf numFmtId="176" fontId="0" fillId="3" borderId="0" xfId="0" applyNumberFormat="1" applyFill="1" applyAlignment="1">
      <alignment horizontal="center" vertical="top"/>
    </xf>
    <xf numFmtId="0" fontId="0" fillId="3" borderId="0" xfId="0" applyFill="1" applyAlignment="1">
      <alignment horizontal="center" vertical="top"/>
    </xf>
    <xf numFmtId="177" fontId="0" fillId="3" borderId="0" xfId="0" applyNumberFormat="1" applyFill="1" applyAlignment="1">
      <alignment horizontal="center" vertical="top"/>
    </xf>
    <xf numFmtId="0" fontId="0" fillId="0" borderId="120" xfId="0" applyBorder="1">
      <alignment vertical="center"/>
    </xf>
    <xf numFmtId="0" fontId="0" fillId="3" borderId="77" xfId="0" applyFill="1" applyBorder="1" applyAlignment="1">
      <alignment vertical="top"/>
    </xf>
    <xf numFmtId="0" fontId="0" fillId="3" borderId="15" xfId="0" applyFill="1" applyBorder="1">
      <alignment vertical="center"/>
    </xf>
    <xf numFmtId="0" fontId="47" fillId="0" borderId="74" xfId="0" applyFont="1" applyBorder="1" applyAlignment="1">
      <alignment horizontal="left" vertical="center"/>
    </xf>
    <xf numFmtId="0" fontId="47" fillId="0" borderId="74" xfId="0" applyFont="1" applyBorder="1">
      <alignment vertical="center"/>
    </xf>
    <xf numFmtId="0" fontId="47" fillId="0" borderId="131" xfId="0" applyFont="1" applyBorder="1">
      <alignment vertical="center"/>
    </xf>
    <xf numFmtId="0" fontId="39" fillId="0" borderId="0" xfId="0" applyFont="1" applyAlignment="1">
      <alignment wrapText="1"/>
    </xf>
    <xf numFmtId="0" fontId="3" fillId="0" borderId="25" xfId="0" applyFont="1" applyBorder="1" applyAlignment="1" applyProtection="1">
      <alignment horizontal="center" vertical="center" shrinkToFit="1"/>
      <protection hidden="1"/>
    </xf>
    <xf numFmtId="3" fontId="3" fillId="0" borderId="25" xfId="0" applyNumberFormat="1" applyFont="1" applyBorder="1" applyAlignment="1" applyProtection="1">
      <alignment horizontal="center" vertical="center" shrinkToFit="1"/>
      <protection hidden="1"/>
    </xf>
    <xf numFmtId="3" fontId="3" fillId="0" borderId="30" xfId="0" applyNumberFormat="1" applyFont="1" applyBorder="1" applyAlignment="1" applyProtection="1">
      <alignment horizontal="center" vertical="center" shrinkToFit="1"/>
      <protection hidden="1"/>
    </xf>
    <xf numFmtId="0" fontId="3" fillId="0" borderId="71" xfId="0" applyFont="1" applyBorder="1" applyAlignment="1">
      <alignment horizontal="center" vertical="center" shrinkToFit="1"/>
    </xf>
    <xf numFmtId="0" fontId="3" fillId="0" borderId="139" xfId="0" applyFont="1" applyBorder="1" applyAlignment="1">
      <alignment horizontal="center" vertical="center" shrinkToFit="1"/>
    </xf>
    <xf numFmtId="176" fontId="0" fillId="0" borderId="139" xfId="0" applyNumberFormat="1" applyBorder="1" applyAlignment="1">
      <alignment vertical="center" shrinkToFit="1"/>
    </xf>
    <xf numFmtId="176" fontId="0" fillId="0" borderId="140" xfId="0" applyNumberFormat="1" applyBorder="1" applyAlignment="1">
      <alignment vertical="center" shrinkToFit="1"/>
    </xf>
    <xf numFmtId="0" fontId="6" fillId="0" borderId="0" xfId="0" applyFont="1" applyAlignment="1">
      <alignment horizontal="left" vertical="top" shrinkToFit="1"/>
    </xf>
    <xf numFmtId="0" fontId="11" fillId="0" borderId="0" xfId="0" applyFont="1" applyAlignment="1">
      <alignment horizontal="left" vertical="top" shrinkToFit="1"/>
    </xf>
    <xf numFmtId="3" fontId="23" fillId="0" borderId="0" xfId="0" applyNumberFormat="1" applyFont="1" applyAlignment="1" applyProtection="1">
      <alignment horizontal="right" vertical="top" shrinkToFit="1"/>
      <protection hidden="1"/>
    </xf>
    <xf numFmtId="0" fontId="23" fillId="0" borderId="0" xfId="0" applyFont="1" applyAlignment="1" applyProtection="1">
      <alignment horizontal="left" vertical="top" wrapText="1"/>
      <protection hidden="1"/>
    </xf>
    <xf numFmtId="0" fontId="0" fillId="0" borderId="0" xfId="0" applyAlignment="1">
      <alignment horizontal="left" shrinkToFit="1"/>
    </xf>
    <xf numFmtId="0" fontId="13" fillId="0" borderId="0" xfId="0" applyFont="1" applyAlignment="1">
      <alignment horizontal="left" vertical="top" shrinkToFit="1"/>
    </xf>
    <xf numFmtId="0" fontId="0" fillId="0" borderId="0" xfId="0" applyAlignment="1">
      <alignment horizontal="left" vertical="center" shrinkToFit="1"/>
    </xf>
    <xf numFmtId="0" fontId="6" fillId="0" borderId="0" xfId="0" applyFont="1" applyAlignment="1" applyProtection="1">
      <alignment vertical="top" shrinkToFit="1"/>
      <protection hidden="1"/>
    </xf>
    <xf numFmtId="0" fontId="5" fillId="0" borderId="0" xfId="0" applyFont="1" applyAlignment="1">
      <alignment horizontal="left" vertical="center" shrinkToFit="1"/>
    </xf>
    <xf numFmtId="0" fontId="3" fillId="0" borderId="21" xfId="0" applyFont="1" applyBorder="1" applyAlignment="1" applyProtection="1">
      <alignment horizontal="center" vertical="center" shrinkToFit="1"/>
      <protection hidden="1"/>
    </xf>
    <xf numFmtId="0" fontId="3" fillId="0" borderId="22" xfId="0" applyFont="1" applyBorder="1" applyAlignment="1" applyProtection="1">
      <alignment horizontal="center" vertical="center" shrinkToFit="1"/>
      <protection hidden="1"/>
    </xf>
    <xf numFmtId="0" fontId="3" fillId="0" borderId="63" xfId="0" applyFont="1" applyBorder="1" applyAlignment="1" applyProtection="1">
      <alignment horizontal="center" vertical="center" shrinkToFit="1"/>
      <protection hidden="1"/>
    </xf>
    <xf numFmtId="0" fontId="3" fillId="0" borderId="64" xfId="0" applyFont="1" applyBorder="1" applyAlignment="1" applyProtection="1">
      <alignment horizontal="center" vertical="center" shrinkToFit="1"/>
      <protection hidden="1"/>
    </xf>
    <xf numFmtId="0" fontId="3" fillId="0" borderId="65" xfId="0" applyFont="1" applyBorder="1" applyAlignment="1" applyProtection="1">
      <alignment horizontal="center" vertical="center" shrinkToFit="1"/>
      <protection hidden="1"/>
    </xf>
    <xf numFmtId="3" fontId="23" fillId="0" borderId="7" xfId="0" applyNumberFormat="1" applyFont="1" applyBorder="1" applyAlignment="1" applyProtection="1">
      <alignment horizontal="right" vertical="center" shrinkToFit="1"/>
      <protection hidden="1"/>
    </xf>
    <xf numFmtId="0" fontId="30" fillId="0" borderId="0" xfId="0" applyFont="1" applyAlignment="1" applyProtection="1">
      <alignment horizontal="left" vertical="top" shrinkToFit="1"/>
      <protection hidden="1"/>
    </xf>
    <xf numFmtId="0" fontId="23" fillId="0" borderId="0" xfId="0" applyFont="1" applyAlignment="1" applyProtection="1">
      <alignment horizontal="left" vertical="top" shrinkToFit="1"/>
      <protection hidden="1"/>
    </xf>
    <xf numFmtId="0" fontId="3" fillId="0" borderId="102" xfId="0" applyFont="1" applyBorder="1" applyAlignment="1" applyProtection="1">
      <alignment horizontal="center" vertical="center" shrinkToFit="1"/>
      <protection hidden="1"/>
    </xf>
    <xf numFmtId="0" fontId="38" fillId="0" borderId="0" xfId="0" applyFont="1" applyAlignment="1" applyProtection="1">
      <alignment horizontal="left" vertical="top"/>
      <protection hidden="1"/>
    </xf>
    <xf numFmtId="0" fontId="23" fillId="0" borderId="0" xfId="0" applyFont="1" applyAlignment="1" applyProtection="1">
      <alignment horizontal="left" vertical="center" shrinkToFit="1"/>
      <protection hidden="1"/>
    </xf>
    <xf numFmtId="0" fontId="30" fillId="0" borderId="0" xfId="0" applyFont="1" applyAlignment="1" applyProtection="1">
      <alignment horizontal="left" vertical="top" wrapText="1"/>
      <protection hidden="1"/>
    </xf>
    <xf numFmtId="0" fontId="23" fillId="0" borderId="0" xfId="0" applyFont="1" applyAlignment="1" applyProtection="1">
      <alignment vertical="top" wrapText="1"/>
      <protection hidden="1"/>
    </xf>
    <xf numFmtId="0" fontId="23" fillId="0" borderId="7" xfId="0" applyFont="1" applyBorder="1" applyAlignment="1" applyProtection="1">
      <alignment horizontal="left" vertical="center" wrapText="1"/>
      <protection hidden="1"/>
    </xf>
    <xf numFmtId="0" fontId="21" fillId="0" borderId="0" xfId="0" applyFont="1" applyAlignment="1">
      <alignment horizontal="left" vertical="top" shrinkToFit="1"/>
    </xf>
    <xf numFmtId="0" fontId="6" fillId="0" borderId="0" xfId="0" applyFont="1" applyAlignment="1" applyProtection="1">
      <alignment vertical="top" wrapText="1"/>
      <protection hidden="1"/>
    </xf>
    <xf numFmtId="0" fontId="39" fillId="0" borderId="0" xfId="0" applyFont="1" applyAlignment="1">
      <alignment horizontal="left" wrapText="1"/>
    </xf>
    <xf numFmtId="0" fontId="3" fillId="0" borderId="47" xfId="0" applyFont="1" applyBorder="1" applyAlignment="1" applyProtection="1">
      <alignment horizontal="right" vertical="center" wrapText="1"/>
      <protection hidden="1"/>
    </xf>
    <xf numFmtId="49" fontId="24" fillId="0" borderId="0" xfId="0" applyNumberFormat="1" applyFont="1" applyAlignment="1" applyProtection="1">
      <alignment horizontal="left" vertical="top" wrapText="1"/>
      <protection hidden="1"/>
    </xf>
    <xf numFmtId="49" fontId="8" fillId="0" borderId="0" xfId="0" applyNumberFormat="1" applyFont="1" applyAlignment="1" applyProtection="1">
      <alignment horizontal="left" vertical="top" wrapText="1"/>
      <protection hidden="1"/>
    </xf>
    <xf numFmtId="0" fontId="23" fillId="0" borderId="0" xfId="0" applyFont="1" applyAlignment="1">
      <alignment horizontal="left" vertical="top" wrapText="1"/>
    </xf>
    <xf numFmtId="0" fontId="3" fillId="0" borderId="69" xfId="0" applyFont="1" applyBorder="1" applyAlignment="1" applyProtection="1">
      <alignment horizontal="center" vertical="center" shrinkToFit="1"/>
      <protection hidden="1"/>
    </xf>
    <xf numFmtId="0" fontId="3" fillId="0" borderId="70" xfId="0" applyFont="1" applyBorder="1" applyAlignment="1" applyProtection="1">
      <alignment horizontal="center" vertical="center" shrinkToFit="1"/>
      <protection hidden="1"/>
    </xf>
    <xf numFmtId="0" fontId="6" fillId="0" borderId="0" xfId="0" applyFont="1" applyAlignment="1" applyProtection="1">
      <alignment horizontal="left" vertical="center"/>
      <protection hidden="1"/>
    </xf>
    <xf numFmtId="0" fontId="25" fillId="0" borderId="71" xfId="0" applyFont="1" applyBorder="1" applyAlignment="1" applyProtection="1">
      <alignment horizontal="center" vertical="center" wrapText="1" shrinkToFit="1"/>
      <protection hidden="1"/>
    </xf>
    <xf numFmtId="0" fontId="3" fillId="0" borderId="72" xfId="0" applyFont="1" applyBorder="1" applyAlignment="1" applyProtection="1">
      <alignment horizontal="center" vertical="center" shrinkToFit="1"/>
      <protection hidden="1"/>
    </xf>
    <xf numFmtId="49" fontId="3" fillId="0" borderId="0" xfId="0" applyNumberFormat="1" applyFont="1" applyAlignment="1" applyProtection="1">
      <alignment horizontal="right" vertical="top" shrinkToFit="1"/>
      <protection hidden="1"/>
    </xf>
    <xf numFmtId="0" fontId="35" fillId="0" borderId="0" xfId="0" applyFont="1" applyAlignment="1" applyProtection="1">
      <alignment horizontal="left" vertical="top"/>
      <protection hidden="1"/>
    </xf>
    <xf numFmtId="0" fontId="33" fillId="0" borderId="0" xfId="0" applyFont="1" applyAlignment="1" applyProtection="1">
      <alignment horizontal="left" vertical="top"/>
      <protection hidden="1"/>
    </xf>
    <xf numFmtId="0" fontId="5" fillId="0" borderId="0" xfId="0" applyFont="1" applyAlignment="1">
      <alignment horizontal="left" vertical="top" wrapText="1"/>
    </xf>
    <xf numFmtId="0" fontId="5" fillId="0" borderId="0" xfId="0" applyFont="1" applyAlignment="1" applyProtection="1">
      <alignment horizontal="left" vertical="top" wrapText="1"/>
      <protection hidden="1"/>
    </xf>
    <xf numFmtId="0" fontId="10" fillId="0" borderId="0" xfId="0" applyFont="1" applyAlignment="1" applyProtection="1">
      <alignment horizontal="center" vertical="center"/>
      <protection hidden="1"/>
    </xf>
    <xf numFmtId="0" fontId="6" fillId="0" borderId="0" xfId="0" applyFont="1" applyAlignment="1">
      <alignment horizontal="left" vertical="top"/>
    </xf>
    <xf numFmtId="0" fontId="27" fillId="0" borderId="0" xfId="0" applyFont="1" applyAlignment="1">
      <alignment horizontal="left" vertical="top" wrapText="1"/>
    </xf>
    <xf numFmtId="0" fontId="23" fillId="0" borderId="0" xfId="0" applyFont="1" applyAlignment="1">
      <alignment horizontal="left" vertical="top" shrinkToFit="1"/>
    </xf>
    <xf numFmtId="0" fontId="40" fillId="0" borderId="0" xfId="0" applyFont="1" applyAlignment="1">
      <alignment horizontal="center" vertical="center" shrinkToFit="1"/>
    </xf>
    <xf numFmtId="0" fontId="2" fillId="0" borderId="0" xfId="0" applyFont="1" applyAlignment="1">
      <alignment horizontal="center" vertical="center" shrinkToFit="1"/>
    </xf>
    <xf numFmtId="0" fontId="30" fillId="0" borderId="0" xfId="0" applyFont="1" applyAlignment="1" applyProtection="1">
      <alignment horizontal="left" vertical="center"/>
      <protection hidden="1"/>
    </xf>
    <xf numFmtId="0" fontId="6" fillId="0" borderId="0" xfId="0" applyFont="1" applyAlignment="1">
      <alignment horizontal="right" vertical="center"/>
    </xf>
    <xf numFmtId="0" fontId="23" fillId="0" borderId="0" xfId="0" applyFont="1" applyAlignment="1" applyProtection="1">
      <alignment horizontal="center" vertical="center" shrinkToFit="1"/>
      <protection hidden="1"/>
    </xf>
    <xf numFmtId="0" fontId="23" fillId="0" borderId="20" xfId="0" applyFont="1" applyBorder="1" applyAlignment="1" applyProtection="1">
      <alignment horizontal="left" vertical="center" wrapText="1"/>
      <protection hidden="1"/>
    </xf>
    <xf numFmtId="3" fontId="23" fillId="0" borderId="20" xfId="0" applyNumberFormat="1" applyFont="1" applyBorder="1" applyAlignment="1" applyProtection="1">
      <alignment horizontal="right" vertical="center" shrinkToFit="1"/>
      <protection hidden="1"/>
    </xf>
    <xf numFmtId="0" fontId="18" fillId="0" borderId="0" xfId="0" applyFont="1" applyAlignment="1">
      <alignment horizontal="left" vertical="top" shrinkToFit="1"/>
    </xf>
    <xf numFmtId="0" fontId="27" fillId="0" borderId="74" xfId="0" applyFont="1" applyBorder="1" applyAlignment="1" applyProtection="1">
      <alignment horizontal="left" vertical="top" wrapText="1"/>
      <protection hidden="1"/>
    </xf>
    <xf numFmtId="0" fontId="5" fillId="0" borderId="0" xfId="0" applyFont="1" applyAlignment="1">
      <alignment horizontal="right" vertical="center"/>
    </xf>
    <xf numFmtId="0" fontId="7" fillId="0" borderId="0" xfId="0" applyFont="1" applyAlignment="1" applyProtection="1">
      <alignment horizontal="center" vertical="center" shrinkToFit="1"/>
      <protection hidden="1"/>
    </xf>
    <xf numFmtId="0" fontId="6" fillId="0" borderId="1" xfId="0" applyFont="1" applyBorder="1" applyAlignment="1" applyProtection="1">
      <alignment horizontal="left" vertical="center" wrapText="1"/>
      <protection hidden="1"/>
    </xf>
    <xf numFmtId="0" fontId="6" fillId="0" borderId="73" xfId="0" applyFont="1" applyBorder="1" applyAlignment="1" applyProtection="1">
      <alignment horizontal="left" vertical="center" wrapText="1"/>
      <protection hidden="1"/>
    </xf>
    <xf numFmtId="0" fontId="6" fillId="0" borderId="26" xfId="0" applyFont="1" applyBorder="1" applyAlignment="1" applyProtection="1">
      <alignment horizontal="left" vertical="center" wrapText="1"/>
      <protection hidden="1"/>
    </xf>
    <xf numFmtId="49" fontId="20" fillId="0" borderId="1" xfId="0" applyNumberFormat="1" applyFont="1" applyBorder="1" applyAlignment="1">
      <alignment horizontal="left" vertical="center" wrapText="1"/>
    </xf>
    <xf numFmtId="49" fontId="8" fillId="0" borderId="73" xfId="0" applyNumberFormat="1" applyFont="1" applyBorder="1" applyAlignment="1">
      <alignment horizontal="left" vertical="center" wrapText="1"/>
    </xf>
    <xf numFmtId="49" fontId="8" fillId="0" borderId="26" xfId="0" applyNumberFormat="1" applyFont="1" applyBorder="1" applyAlignment="1">
      <alignment horizontal="left" vertical="center" wrapText="1"/>
    </xf>
    <xf numFmtId="49" fontId="23" fillId="0" borderId="47" xfId="0" applyNumberFormat="1" applyFont="1" applyBorder="1" applyAlignment="1">
      <alignment horizontal="left" vertical="top" wrapText="1"/>
    </xf>
    <xf numFmtId="49" fontId="5" fillId="0" borderId="47" xfId="0" applyNumberFormat="1" applyFont="1" applyBorder="1" applyAlignment="1">
      <alignment horizontal="left" vertical="top" wrapText="1"/>
    </xf>
    <xf numFmtId="31" fontId="5" fillId="0" borderId="0" xfId="0" applyNumberFormat="1" applyFont="1" applyAlignment="1" applyProtection="1">
      <alignment horizontal="right" vertical="center"/>
      <protection hidden="1"/>
    </xf>
    <xf numFmtId="0" fontId="44" fillId="0" borderId="0" xfId="0" applyFont="1" applyAlignment="1">
      <alignment horizontal="left" vertical="top" wrapText="1"/>
    </xf>
    <xf numFmtId="0" fontId="22" fillId="3" borderId="0" xfId="0" applyFont="1" applyFill="1" applyAlignment="1">
      <alignment horizontal="center" vertical="center" shrinkToFit="1"/>
    </xf>
    <xf numFmtId="0" fontId="6" fillId="3" borderId="76" xfId="0" applyFont="1" applyFill="1" applyBorder="1" applyAlignment="1">
      <alignment horizontal="center" vertical="center" wrapText="1"/>
    </xf>
    <xf numFmtId="0" fontId="6" fillId="3" borderId="21" xfId="0" applyFont="1" applyFill="1" applyBorder="1" applyAlignment="1">
      <alignment horizontal="center" vertical="center"/>
    </xf>
    <xf numFmtId="0" fontId="6" fillId="3" borderId="25" xfId="0" applyFont="1" applyFill="1" applyBorder="1" applyAlignment="1">
      <alignment horizontal="center" vertical="center"/>
    </xf>
    <xf numFmtId="176" fontId="5" fillId="3" borderId="77" xfId="0" applyNumberFormat="1" applyFont="1" applyFill="1" applyBorder="1" applyAlignment="1">
      <alignment horizontal="right" vertical="center" shrinkToFit="1"/>
    </xf>
    <xf numFmtId="0" fontId="6" fillId="3" borderId="78" xfId="0" applyFont="1" applyFill="1" applyBorder="1" applyAlignment="1">
      <alignment horizontal="center" vertical="center" shrinkToFit="1"/>
    </xf>
    <xf numFmtId="0" fontId="13" fillId="3" borderId="76" xfId="0" applyFont="1" applyFill="1" applyBorder="1" applyAlignment="1">
      <alignment horizontal="center" vertical="center" shrinkToFit="1"/>
    </xf>
    <xf numFmtId="0" fontId="13" fillId="3" borderId="21" xfId="0" applyFont="1" applyFill="1" applyBorder="1" applyAlignment="1">
      <alignment horizontal="center" vertical="center" shrinkToFit="1"/>
    </xf>
    <xf numFmtId="0" fontId="13" fillId="3" borderId="25" xfId="0" applyFont="1" applyFill="1" applyBorder="1" applyAlignment="1">
      <alignment horizontal="center" vertical="center" shrinkToFit="1"/>
    </xf>
    <xf numFmtId="0" fontId="6" fillId="3" borderId="79" xfId="0" applyFont="1" applyFill="1" applyBorder="1" applyAlignment="1">
      <alignment horizontal="center" vertical="center" shrinkToFit="1"/>
    </xf>
    <xf numFmtId="0" fontId="6" fillId="3" borderId="80" xfId="0" applyFont="1" applyFill="1" applyBorder="1" applyAlignment="1">
      <alignment horizontal="center" vertical="center" shrinkToFit="1"/>
    </xf>
    <xf numFmtId="0" fontId="6" fillId="3" borderId="81" xfId="0" applyFont="1" applyFill="1" applyBorder="1" applyAlignment="1">
      <alignment horizontal="center" vertical="center" shrinkToFit="1"/>
    </xf>
    <xf numFmtId="0" fontId="13" fillId="3" borderId="92" xfId="0" applyFont="1" applyFill="1" applyBorder="1" applyAlignment="1" applyProtection="1">
      <alignment horizontal="right" vertical="center" shrinkToFit="1"/>
      <protection locked="0"/>
    </xf>
    <xf numFmtId="0" fontId="13" fillId="3" borderId="117" xfId="0" applyFont="1" applyFill="1" applyBorder="1" applyAlignment="1" applyProtection="1">
      <alignment horizontal="right" vertical="center" shrinkToFit="1"/>
      <protection locked="0"/>
    </xf>
    <xf numFmtId="176" fontId="5" fillId="3" borderId="7" xfId="0" applyNumberFormat="1" applyFont="1" applyFill="1" applyBorder="1" applyAlignment="1">
      <alignment horizontal="right" vertical="center" shrinkToFit="1"/>
    </xf>
    <xf numFmtId="0" fontId="5" fillId="3" borderId="11" xfId="0" applyFont="1" applyFill="1" applyBorder="1" applyAlignment="1">
      <alignment horizontal="center" vertical="center" shrinkToFit="1"/>
    </xf>
    <xf numFmtId="0" fontId="5" fillId="3" borderId="75" xfId="0" applyFont="1" applyFill="1" applyBorder="1" applyAlignment="1">
      <alignment horizontal="center" vertical="center" shrinkToFit="1"/>
    </xf>
    <xf numFmtId="0" fontId="5" fillId="3" borderId="99" xfId="0" applyFont="1" applyFill="1" applyBorder="1" applyAlignment="1">
      <alignment horizontal="center" vertical="center" shrinkToFit="1"/>
    </xf>
    <xf numFmtId="49" fontId="0" fillId="0" borderId="0" xfId="0" applyNumberFormat="1" applyAlignment="1">
      <alignment horizontal="center" vertical="center" wrapText="1"/>
    </xf>
    <xf numFmtId="49" fontId="13" fillId="3" borderId="33" xfId="0" applyNumberFormat="1" applyFont="1" applyFill="1" applyBorder="1" applyAlignment="1" applyProtection="1">
      <alignment horizontal="left" vertical="center"/>
      <protection locked="0"/>
    </xf>
    <xf numFmtId="49" fontId="13" fillId="3" borderId="58" xfId="0" applyNumberFormat="1" applyFont="1" applyFill="1" applyBorder="1" applyAlignment="1" applyProtection="1">
      <alignment horizontal="left" vertical="center"/>
      <protection locked="0"/>
    </xf>
    <xf numFmtId="0" fontId="23" fillId="3" borderId="0" xfId="0" applyFont="1" applyFill="1" applyAlignment="1">
      <alignment horizontal="right" vertical="center" shrinkToFit="1"/>
    </xf>
    <xf numFmtId="0" fontId="5" fillId="3" borderId="10" xfId="0" applyFont="1" applyFill="1" applyBorder="1" applyAlignment="1">
      <alignment horizontal="center" vertical="center" shrinkToFit="1"/>
    </xf>
    <xf numFmtId="0" fontId="5" fillId="3" borderId="77" xfId="0" applyFont="1" applyFill="1" applyBorder="1" applyAlignment="1">
      <alignment horizontal="center" vertical="center" shrinkToFit="1"/>
    </xf>
    <xf numFmtId="0" fontId="5" fillId="3" borderId="100" xfId="0" applyFont="1" applyFill="1" applyBorder="1" applyAlignment="1">
      <alignment horizontal="center" vertical="center" shrinkToFit="1"/>
    </xf>
    <xf numFmtId="0" fontId="0" fillId="0" borderId="48" xfId="0" applyBorder="1" applyAlignment="1">
      <alignment horizontal="center" vertical="center" textRotation="255"/>
    </xf>
    <xf numFmtId="49" fontId="13" fillId="3" borderId="33" xfId="0" applyNumberFormat="1" applyFont="1" applyFill="1" applyBorder="1" applyAlignment="1" applyProtection="1">
      <alignment horizontal="left" vertical="center" shrinkToFit="1"/>
      <protection locked="0"/>
    </xf>
    <xf numFmtId="49" fontId="13" fillId="3" borderId="34" xfId="0" applyNumberFormat="1" applyFont="1" applyFill="1" applyBorder="1" applyAlignment="1" applyProtection="1">
      <alignment horizontal="left" vertical="center" shrinkToFit="1"/>
      <protection locked="0"/>
    </xf>
    <xf numFmtId="0" fontId="13" fillId="3" borderId="29" xfId="0" applyFont="1" applyFill="1" applyBorder="1" applyAlignment="1">
      <alignment horizontal="center" vertical="center" shrinkToFit="1"/>
    </xf>
    <xf numFmtId="0" fontId="13" fillId="3" borderId="33" xfId="0" applyFont="1" applyFill="1" applyBorder="1" applyAlignment="1">
      <alignment horizontal="center" vertical="center" shrinkToFit="1"/>
    </xf>
    <xf numFmtId="0" fontId="13" fillId="3" borderId="30" xfId="0" applyFont="1" applyFill="1" applyBorder="1" applyAlignment="1">
      <alignment horizontal="center" vertical="center" shrinkToFit="1"/>
    </xf>
    <xf numFmtId="0" fontId="13" fillId="3" borderId="87" xfId="0" applyFont="1" applyFill="1" applyBorder="1" applyAlignment="1">
      <alignment horizontal="center" vertical="center" shrinkToFit="1"/>
    </xf>
    <xf numFmtId="0" fontId="14" fillId="3" borderId="64" xfId="0" applyFont="1" applyFill="1" applyBorder="1" applyAlignment="1" applyProtection="1">
      <alignment horizontal="center" vertical="center" shrinkToFit="1"/>
      <protection locked="0"/>
    </xf>
    <xf numFmtId="0" fontId="14" fillId="3" borderId="66" xfId="0" applyFont="1" applyFill="1" applyBorder="1" applyAlignment="1" applyProtection="1">
      <alignment horizontal="center" vertical="center" shrinkToFit="1"/>
      <protection locked="0"/>
    </xf>
    <xf numFmtId="0" fontId="14" fillId="3" borderId="21" xfId="0" applyFont="1" applyFill="1" applyBorder="1" applyAlignment="1" applyProtection="1">
      <alignment horizontal="center" vertical="center" shrinkToFit="1"/>
      <protection locked="0"/>
    </xf>
    <xf numFmtId="0" fontId="14" fillId="3" borderId="22" xfId="0" applyFont="1" applyFill="1" applyBorder="1" applyAlignment="1" applyProtection="1">
      <alignment horizontal="center" vertical="center" shrinkToFit="1"/>
      <protection locked="0"/>
    </xf>
    <xf numFmtId="0" fontId="6" fillId="3" borderId="116" xfId="0" applyFont="1" applyFill="1" applyBorder="1" applyAlignment="1">
      <alignment horizontal="center" vertical="center" shrinkToFit="1"/>
    </xf>
    <xf numFmtId="0" fontId="6" fillId="3" borderId="92" xfId="0" applyFont="1" applyFill="1" applyBorder="1" applyAlignment="1">
      <alignment horizontal="center" vertical="center" shrinkToFit="1"/>
    </xf>
    <xf numFmtId="0" fontId="6" fillId="3" borderId="90" xfId="0" applyFont="1" applyFill="1" applyBorder="1" applyAlignment="1">
      <alignment horizontal="center" vertical="center" shrinkToFit="1"/>
    </xf>
    <xf numFmtId="0" fontId="6" fillId="3" borderId="91" xfId="0" applyFont="1" applyFill="1" applyBorder="1" applyAlignment="1">
      <alignment horizontal="center" vertical="center" shrinkToFit="1"/>
    </xf>
    <xf numFmtId="0" fontId="13" fillId="3" borderId="113" xfId="0" applyFont="1" applyFill="1" applyBorder="1" applyAlignment="1">
      <alignment horizontal="center" vertical="center" shrinkToFit="1"/>
    </xf>
    <xf numFmtId="0" fontId="13" fillId="3" borderId="115" xfId="0" applyFont="1" applyFill="1" applyBorder="1" applyAlignment="1">
      <alignment horizontal="center" vertical="center" shrinkToFit="1"/>
    </xf>
    <xf numFmtId="0" fontId="13" fillId="3" borderId="118" xfId="0" applyFont="1" applyFill="1" applyBorder="1" applyAlignment="1">
      <alignment horizontal="center" vertical="center" shrinkToFit="1"/>
    </xf>
    <xf numFmtId="0" fontId="13" fillId="3" borderId="116" xfId="0" applyFont="1" applyFill="1" applyBorder="1" applyAlignment="1">
      <alignment horizontal="center" vertical="center" shrinkToFit="1"/>
    </xf>
    <xf numFmtId="0" fontId="13" fillId="3" borderId="47" xfId="0" applyFont="1" applyFill="1" applyBorder="1" applyAlignment="1">
      <alignment horizontal="center" vertical="center" shrinkToFit="1"/>
    </xf>
    <xf numFmtId="0" fontId="13" fillId="3" borderId="114" xfId="0" applyFont="1" applyFill="1" applyBorder="1" applyAlignment="1">
      <alignment horizontal="center" vertical="center" shrinkToFit="1"/>
    </xf>
    <xf numFmtId="0" fontId="13" fillId="3" borderId="119" xfId="0" applyFont="1" applyFill="1" applyBorder="1" applyAlignment="1">
      <alignment horizontal="center" vertical="center" shrinkToFit="1"/>
    </xf>
    <xf numFmtId="0" fontId="13" fillId="3" borderId="117" xfId="0" applyFont="1" applyFill="1" applyBorder="1" applyAlignment="1">
      <alignment horizontal="center" vertical="center" shrinkToFit="1"/>
    </xf>
    <xf numFmtId="0" fontId="20" fillId="3" borderId="112" xfId="0" applyFont="1" applyFill="1" applyBorder="1" applyAlignment="1">
      <alignment horizontal="left" vertical="center" shrinkToFit="1"/>
    </xf>
    <xf numFmtId="49" fontId="14" fillId="3" borderId="25" xfId="0" applyNumberFormat="1" applyFont="1" applyFill="1" applyBorder="1" applyAlignment="1" applyProtection="1">
      <alignment horizontal="center" vertical="center" shrinkToFit="1"/>
      <protection locked="0"/>
    </xf>
    <xf numFmtId="49" fontId="14" fillId="3" borderId="73" xfId="0" applyNumberFormat="1" applyFont="1" applyFill="1" applyBorder="1" applyAlignment="1" applyProtection="1">
      <alignment horizontal="center" vertical="center" shrinkToFit="1"/>
      <protection locked="0"/>
    </xf>
    <xf numFmtId="49" fontId="14" fillId="3" borderId="60" xfId="0" applyNumberFormat="1" applyFont="1" applyFill="1" applyBorder="1" applyAlignment="1" applyProtection="1">
      <alignment horizontal="center" vertical="center" shrinkToFit="1"/>
      <protection locked="0"/>
    </xf>
    <xf numFmtId="0" fontId="0" fillId="0" borderId="48" xfId="0" applyBorder="1" applyAlignment="1">
      <alignment horizontal="center" vertical="center" textRotation="255" shrinkToFit="1"/>
    </xf>
    <xf numFmtId="0" fontId="6" fillId="3" borderId="105" xfId="0" applyFont="1" applyFill="1" applyBorder="1" applyAlignment="1">
      <alignment horizontal="center" vertical="center" shrinkToFit="1"/>
    </xf>
    <xf numFmtId="0" fontId="5" fillId="3" borderId="15" xfId="0" applyFont="1" applyFill="1" applyBorder="1" applyAlignment="1">
      <alignment horizontal="center" vertical="center" shrinkToFit="1"/>
    </xf>
    <xf numFmtId="0" fontId="5" fillId="3" borderId="103" xfId="0" applyFont="1" applyFill="1" applyBorder="1" applyAlignment="1">
      <alignment horizontal="center" vertical="center" shrinkToFit="1"/>
    </xf>
    <xf numFmtId="0" fontId="6" fillId="3" borderId="88" xfId="0" applyFont="1" applyFill="1" applyBorder="1" applyAlignment="1">
      <alignment horizontal="center" vertical="center" shrinkToFit="1"/>
    </xf>
    <xf numFmtId="0" fontId="5" fillId="3" borderId="98" xfId="0" applyFont="1" applyFill="1" applyBorder="1" applyAlignment="1">
      <alignment horizontal="center" vertical="center" shrinkToFit="1"/>
    </xf>
    <xf numFmtId="0" fontId="5" fillId="3" borderId="0" xfId="0" applyFont="1" applyFill="1" applyAlignment="1">
      <alignment horizontal="right" vertical="center"/>
    </xf>
    <xf numFmtId="0" fontId="13" fillId="3" borderId="101" xfId="0" applyFont="1" applyFill="1" applyBorder="1" applyAlignment="1">
      <alignment horizontal="center" vertical="center"/>
    </xf>
    <xf numFmtId="0" fontId="13" fillId="3" borderId="64" xfId="0" applyFont="1" applyFill="1" applyBorder="1" applyAlignment="1">
      <alignment horizontal="center" vertical="center"/>
    </xf>
    <xf numFmtId="0" fontId="13" fillId="3" borderId="102" xfId="0" applyFont="1" applyFill="1" applyBorder="1" applyAlignment="1">
      <alignment horizontal="center" vertical="center"/>
    </xf>
    <xf numFmtId="0" fontId="5" fillId="3" borderId="104" xfId="0" applyFont="1" applyFill="1" applyBorder="1" applyAlignment="1">
      <alignment horizontal="center" vertical="center" shrinkToFit="1"/>
    </xf>
    <xf numFmtId="176" fontId="5" fillId="3" borderId="15" xfId="0" applyNumberFormat="1" applyFont="1" applyFill="1" applyBorder="1" applyAlignment="1">
      <alignment horizontal="right" vertical="center" shrinkToFit="1"/>
    </xf>
    <xf numFmtId="0" fontId="6" fillId="3" borderId="95" xfId="0" applyFont="1" applyFill="1" applyBorder="1" applyAlignment="1">
      <alignment horizontal="center" vertical="center" shrinkToFit="1"/>
    </xf>
    <xf numFmtId="0" fontId="6" fillId="3" borderId="93" xfId="0" applyFont="1" applyFill="1" applyBorder="1" applyAlignment="1">
      <alignment horizontal="center" vertical="center" shrinkToFit="1"/>
    </xf>
    <xf numFmtId="0" fontId="5" fillId="3" borderId="69" xfId="0" applyFont="1" applyFill="1" applyBorder="1" applyAlignment="1">
      <alignment horizontal="center" vertical="center" textRotation="255" shrinkToFit="1"/>
    </xf>
    <xf numFmtId="0" fontId="5" fillId="3" borderId="70" xfId="0" applyFont="1" applyFill="1" applyBorder="1" applyAlignment="1">
      <alignment horizontal="center" vertical="center" textRotation="255" shrinkToFit="1"/>
    </xf>
    <xf numFmtId="0" fontId="6" fillId="3" borderId="96" xfId="0" applyFont="1" applyFill="1" applyBorder="1" applyAlignment="1">
      <alignment horizontal="center" vertical="center" shrinkToFit="1"/>
    </xf>
    <xf numFmtId="0" fontId="6" fillId="3" borderId="97" xfId="0" applyFont="1" applyFill="1" applyBorder="1" applyAlignment="1">
      <alignment horizontal="center" vertical="center" shrinkToFit="1"/>
    </xf>
    <xf numFmtId="0" fontId="13" fillId="3" borderId="76" xfId="0" applyFont="1" applyFill="1" applyBorder="1" applyAlignment="1">
      <alignment horizontal="center" vertical="center"/>
    </xf>
    <xf numFmtId="0" fontId="13" fillId="3" borderId="21" xfId="0" applyFont="1" applyFill="1" applyBorder="1" applyAlignment="1">
      <alignment horizontal="center" vertical="center"/>
    </xf>
    <xf numFmtId="0" fontId="13" fillId="3" borderId="25" xfId="0" applyFont="1" applyFill="1" applyBorder="1" applyAlignment="1">
      <alignment horizontal="center" vertical="center"/>
    </xf>
    <xf numFmtId="0" fontId="13" fillId="3" borderId="23" xfId="0" applyFont="1" applyFill="1" applyBorder="1" applyAlignment="1">
      <alignment horizontal="center" vertical="center" shrinkToFit="1"/>
    </xf>
    <xf numFmtId="0" fontId="12" fillId="3" borderId="21" xfId="0" applyFont="1" applyFill="1" applyBorder="1" applyAlignment="1" applyProtection="1">
      <alignment horizontal="center" vertical="center" shrinkToFit="1"/>
      <protection locked="0"/>
    </xf>
    <xf numFmtId="0" fontId="12" fillId="3" borderId="57" xfId="0" applyFont="1" applyFill="1" applyBorder="1" applyAlignment="1" applyProtection="1">
      <alignment horizontal="center" vertical="center" shrinkToFit="1"/>
      <protection locked="0"/>
    </xf>
    <xf numFmtId="0" fontId="6" fillId="3" borderId="5" xfId="0" applyFont="1" applyFill="1" applyBorder="1" applyAlignment="1">
      <alignment horizontal="center" vertical="center" shrinkToFit="1"/>
    </xf>
    <xf numFmtId="0" fontId="6" fillId="3" borderId="86" xfId="0" applyFont="1" applyFill="1" applyBorder="1" applyAlignment="1">
      <alignment horizontal="center" vertical="center" shrinkToFit="1"/>
    </xf>
    <xf numFmtId="176" fontId="5" fillId="3" borderId="75" xfId="0" applyNumberFormat="1" applyFont="1" applyFill="1" applyBorder="1" applyAlignment="1">
      <alignment horizontal="right" vertical="center" shrinkToFit="1"/>
    </xf>
    <xf numFmtId="0" fontId="0" fillId="3" borderId="15" xfId="0" applyFill="1" applyBorder="1" applyAlignment="1">
      <alignment horizontal="center" vertical="center"/>
    </xf>
    <xf numFmtId="0" fontId="0" fillId="3" borderId="15" xfId="0" applyFill="1" applyBorder="1" applyAlignment="1">
      <alignment horizontal="center" vertical="center" shrinkToFit="1"/>
    </xf>
    <xf numFmtId="0" fontId="0" fillId="0" borderId="51" xfId="0" applyBorder="1" applyAlignment="1">
      <alignment horizontal="center" vertical="center" textRotation="255"/>
    </xf>
    <xf numFmtId="0" fontId="5" fillId="3" borderId="85" xfId="0" applyFont="1" applyFill="1" applyBorder="1" applyAlignment="1">
      <alignment horizontal="center" vertical="center" shrinkToFit="1"/>
    </xf>
    <xf numFmtId="0" fontId="5" fillId="3" borderId="82" xfId="0" applyFont="1" applyFill="1" applyBorder="1" applyAlignment="1">
      <alignment horizontal="center" vertical="center" shrinkToFit="1"/>
    </xf>
    <xf numFmtId="176" fontId="5" fillId="3" borderId="85" xfId="0" applyNumberFormat="1" applyFont="1" applyFill="1" applyBorder="1" applyAlignment="1">
      <alignment horizontal="right" vertical="center" shrinkToFit="1"/>
    </xf>
    <xf numFmtId="0" fontId="0" fillId="3" borderId="74" xfId="0" applyFill="1" applyBorder="1" applyAlignment="1">
      <alignment horizontal="center" vertical="top"/>
    </xf>
    <xf numFmtId="0" fontId="0" fillId="3" borderId="74" xfId="0" applyFill="1" applyBorder="1" applyAlignment="1">
      <alignment horizontal="right" vertical="top" shrinkToFit="1"/>
    </xf>
    <xf numFmtId="176" fontId="0" fillId="3" borderId="74" xfId="0" applyNumberFormat="1" applyFill="1" applyBorder="1" applyAlignment="1">
      <alignment horizontal="center" vertical="top"/>
    </xf>
    <xf numFmtId="0" fontId="0" fillId="0" borderId="54" xfId="0" applyBorder="1" applyAlignment="1">
      <alignment horizontal="center" vertical="center" shrinkToFit="1"/>
    </xf>
    <xf numFmtId="0" fontId="0" fillId="0" borderId="107" xfId="0" applyBorder="1" applyAlignment="1">
      <alignment horizontal="center" vertical="center" shrinkToFit="1"/>
    </xf>
    <xf numFmtId="0" fontId="5" fillId="3" borderId="108" xfId="0" applyFont="1" applyFill="1" applyBorder="1" applyAlignment="1">
      <alignment horizontal="center" vertical="center" shrinkToFit="1"/>
    </xf>
    <xf numFmtId="0" fontId="5" fillId="3" borderId="109" xfId="0" applyFont="1" applyFill="1" applyBorder="1" applyAlignment="1">
      <alignment horizontal="center" vertical="center" shrinkToFit="1"/>
    </xf>
    <xf numFmtId="176" fontId="5" fillId="3" borderId="67" xfId="0" applyNumberFormat="1" applyFont="1" applyFill="1" applyBorder="1" applyAlignment="1">
      <alignment horizontal="right" vertical="center" shrinkToFit="1"/>
    </xf>
    <xf numFmtId="0" fontId="5" fillId="3" borderId="67" xfId="0" applyFont="1" applyFill="1" applyBorder="1" applyAlignment="1">
      <alignment horizontal="center" vertical="center" shrinkToFit="1"/>
    </xf>
    <xf numFmtId="0" fontId="5" fillId="3" borderId="68" xfId="0" applyFont="1" applyFill="1" applyBorder="1" applyAlignment="1">
      <alignment horizontal="center" vertical="center" shrinkToFit="1"/>
    </xf>
    <xf numFmtId="0" fontId="23" fillId="3" borderId="18" xfId="0" applyFont="1" applyFill="1" applyBorder="1" applyAlignment="1">
      <alignment horizontal="center" vertical="center" shrinkToFit="1"/>
    </xf>
    <xf numFmtId="0" fontId="23" fillId="3" borderId="106" xfId="0" applyFont="1" applyFill="1" applyBorder="1" applyAlignment="1">
      <alignment horizontal="center" vertical="center" shrinkToFit="1"/>
    </xf>
    <xf numFmtId="0" fontId="23" fillId="3" borderId="31" xfId="0" applyFont="1" applyFill="1" applyBorder="1" applyAlignment="1">
      <alignment horizontal="center" vertical="center" shrinkToFit="1"/>
    </xf>
    <xf numFmtId="177" fontId="0" fillId="3" borderId="74" xfId="0" applyNumberFormat="1" applyFill="1" applyBorder="1" applyAlignment="1">
      <alignment horizontal="center" vertical="top"/>
    </xf>
    <xf numFmtId="0" fontId="5" fillId="3" borderId="110" xfId="0" applyFont="1" applyFill="1" applyBorder="1" applyAlignment="1">
      <alignment horizontal="center" vertical="center" shrinkToFit="1"/>
    </xf>
    <xf numFmtId="0" fontId="5" fillId="3" borderId="111" xfId="0" applyFont="1" applyFill="1" applyBorder="1" applyAlignment="1">
      <alignment horizontal="center" vertical="center" shrinkToFit="1"/>
    </xf>
    <xf numFmtId="0" fontId="5" fillId="3" borderId="6" xfId="0" applyFont="1" applyFill="1" applyBorder="1" applyAlignment="1">
      <alignment horizontal="center" vertical="center" shrinkToFit="1"/>
    </xf>
    <xf numFmtId="0" fontId="5" fillId="3" borderId="7" xfId="0" applyFont="1" applyFill="1" applyBorder="1" applyAlignment="1">
      <alignment horizontal="center" vertical="center" shrinkToFit="1"/>
    </xf>
    <xf numFmtId="0" fontId="5" fillId="3" borderId="8" xfId="0" applyFont="1" applyFill="1" applyBorder="1" applyAlignment="1">
      <alignment horizontal="center" vertical="center" shrinkToFit="1"/>
    </xf>
    <xf numFmtId="176" fontId="5" fillId="3" borderId="106" xfId="0" applyNumberFormat="1" applyFont="1" applyFill="1" applyBorder="1" applyAlignment="1">
      <alignment horizontal="right" vertical="center" shrinkToFit="1"/>
    </xf>
    <xf numFmtId="0" fontId="5" fillId="3" borderId="106" xfId="0" applyFont="1" applyFill="1" applyBorder="1" applyAlignment="1">
      <alignment horizontal="center" vertical="center" shrinkToFit="1"/>
    </xf>
    <xf numFmtId="0" fontId="5" fillId="3" borderId="62" xfId="0" applyFont="1" applyFill="1" applyBorder="1" applyAlignment="1">
      <alignment horizontal="center" vertical="center" shrinkToFit="1"/>
    </xf>
    <xf numFmtId="0" fontId="5" fillId="3" borderId="94" xfId="0" applyFont="1" applyFill="1" applyBorder="1" applyAlignment="1">
      <alignment horizontal="center" vertical="center" shrinkToFit="1"/>
    </xf>
    <xf numFmtId="0" fontId="6" fillId="3" borderId="84" xfId="0" applyFont="1" applyFill="1" applyBorder="1" applyAlignment="1">
      <alignment horizontal="center" vertical="center" shrinkToFit="1"/>
    </xf>
    <xf numFmtId="0" fontId="5" fillId="3" borderId="5" xfId="0" applyFont="1" applyFill="1" applyBorder="1" applyAlignment="1">
      <alignment horizontal="center" vertical="center" shrinkToFit="1"/>
    </xf>
    <xf numFmtId="0" fontId="5" fillId="3" borderId="86" xfId="0" applyFont="1" applyFill="1" applyBorder="1" applyAlignment="1">
      <alignment horizontal="center" vertical="center" shrinkToFit="1"/>
    </xf>
    <xf numFmtId="0" fontId="5" fillId="3" borderId="83" xfId="0" applyFont="1" applyFill="1" applyBorder="1" applyAlignment="1">
      <alignment horizontal="center" vertical="center" textRotation="255" shrinkToFit="1"/>
    </xf>
    <xf numFmtId="0" fontId="5" fillId="3" borderId="89" xfId="0" applyFont="1" applyFill="1" applyBorder="1" applyAlignment="1">
      <alignment horizontal="center" vertical="center" textRotation="255" shrinkToFit="1"/>
    </xf>
    <xf numFmtId="0" fontId="47" fillId="0" borderId="97" xfId="0" applyFont="1" applyBorder="1" applyAlignment="1">
      <alignment horizontal="center" vertical="center"/>
    </xf>
    <xf numFmtId="0" fontId="47" fillId="0" borderId="7" xfId="0" applyFont="1" applyBorder="1" applyAlignment="1">
      <alignment horizontal="center" vertical="center"/>
    </xf>
    <xf numFmtId="0" fontId="47" fillId="0" borderId="7" xfId="0" applyFont="1" applyBorder="1" applyAlignment="1">
      <alignment horizontal="center" vertical="center" shrinkToFit="1"/>
    </xf>
    <xf numFmtId="0" fontId="47" fillId="0" borderId="123" xfId="0" applyFont="1" applyBorder="1" applyAlignment="1">
      <alignment horizontal="center" vertical="center" shrinkToFit="1"/>
    </xf>
    <xf numFmtId="0" fontId="47" fillId="0" borderId="94" xfId="0" applyFont="1" applyBorder="1" applyAlignment="1">
      <alignment horizontal="center" vertical="center"/>
    </xf>
    <xf numFmtId="179" fontId="47" fillId="0" borderId="7" xfId="0" applyNumberFormat="1" applyFont="1" applyBorder="1" applyAlignment="1" applyProtection="1">
      <alignment horizontal="center" vertical="center"/>
      <protection locked="0"/>
    </xf>
    <xf numFmtId="179" fontId="47" fillId="0" borderId="123" xfId="0" applyNumberFormat="1" applyFont="1" applyBorder="1" applyAlignment="1" applyProtection="1">
      <alignment horizontal="center" vertical="center"/>
      <protection locked="0"/>
    </xf>
    <xf numFmtId="0" fontId="20" fillId="0" borderId="121" xfId="0" applyFont="1" applyBorder="1" applyAlignment="1">
      <alignment horizontal="center" vertical="center" shrinkToFit="1"/>
    </xf>
    <xf numFmtId="0" fontId="20" fillId="0" borderId="122" xfId="0" applyFont="1" applyBorder="1" applyAlignment="1">
      <alignment horizontal="center" vertical="center" shrinkToFit="1"/>
    </xf>
    <xf numFmtId="0" fontId="20" fillId="0" borderId="97" xfId="0" applyFont="1" applyBorder="1" applyAlignment="1">
      <alignment horizontal="center" vertical="center" shrinkToFit="1"/>
    </xf>
    <xf numFmtId="0" fontId="0" fillId="0" borderId="124" xfId="0" applyBorder="1" applyAlignment="1">
      <alignment horizontal="center" vertical="center" shrinkToFit="1"/>
    </xf>
    <xf numFmtId="0" fontId="0" fillId="0" borderId="7" xfId="0" applyBorder="1" applyAlignment="1">
      <alignment horizontal="center" vertical="center" shrinkToFit="1"/>
    </xf>
    <xf numFmtId="0" fontId="47" fillId="0" borderId="7" xfId="0" applyFont="1" applyBorder="1" applyAlignment="1" applyProtection="1">
      <alignment horizontal="center" vertical="center" shrinkToFit="1"/>
      <protection locked="0"/>
    </xf>
    <xf numFmtId="0" fontId="47" fillId="0" borderId="94" xfId="0" applyFont="1" applyBorder="1" applyAlignment="1" applyProtection="1">
      <alignment horizontal="center" vertical="center" shrinkToFit="1"/>
      <protection locked="0"/>
    </xf>
    <xf numFmtId="0" fontId="47" fillId="0" borderId="129" xfId="0" applyFont="1" applyBorder="1" applyAlignment="1">
      <alignment horizontal="center" vertical="center" shrinkToFit="1"/>
    </xf>
    <xf numFmtId="0" fontId="47" fillId="0" borderId="74" xfId="0" applyFont="1" applyBorder="1" applyAlignment="1">
      <alignment horizontal="center" vertical="center" shrinkToFit="1"/>
    </xf>
    <xf numFmtId="0" fontId="47" fillId="0" borderId="130" xfId="0" applyFont="1" applyBorder="1" applyAlignment="1">
      <alignment horizontal="center" vertical="center" shrinkToFit="1"/>
    </xf>
    <xf numFmtId="0" fontId="47" fillId="0" borderId="124" xfId="0" applyFont="1" applyBorder="1" applyAlignment="1">
      <alignment horizontal="center" vertical="center" shrinkToFit="1"/>
    </xf>
    <xf numFmtId="0" fontId="20" fillId="0" borderId="121" xfId="0" applyFont="1" applyBorder="1" applyAlignment="1">
      <alignment horizontal="center" vertical="center"/>
    </xf>
    <xf numFmtId="0" fontId="20" fillId="0" borderId="122" xfId="0" applyFont="1" applyBorder="1" applyAlignment="1">
      <alignment horizontal="center" vertical="center"/>
    </xf>
    <xf numFmtId="0" fontId="20" fillId="0" borderId="97" xfId="0" applyFont="1" applyBorder="1" applyAlignment="1">
      <alignment horizontal="center" vertical="center"/>
    </xf>
    <xf numFmtId="179" fontId="47" fillId="0" borderId="15" xfId="0" applyNumberFormat="1" applyFont="1" applyBorder="1" applyAlignment="1" applyProtection="1">
      <alignment horizontal="center" vertical="center"/>
      <protection locked="0"/>
    </xf>
    <xf numFmtId="179" fontId="47" fillId="0" borderId="126" xfId="0" applyNumberFormat="1" applyFont="1" applyBorder="1" applyAlignment="1" applyProtection="1">
      <alignment horizontal="center" vertical="center"/>
      <protection locked="0"/>
    </xf>
    <xf numFmtId="179" fontId="47" fillId="0" borderId="112" xfId="0" applyNumberFormat="1" applyFont="1" applyBorder="1" applyAlignment="1" applyProtection="1">
      <alignment horizontal="center" vertical="center"/>
      <protection locked="0"/>
    </xf>
    <xf numFmtId="179" fontId="47" fillId="0" borderId="135" xfId="0" applyNumberFormat="1" applyFont="1" applyBorder="1" applyAlignment="1" applyProtection="1">
      <alignment horizontal="center" vertical="center"/>
      <protection locked="0"/>
    </xf>
    <xf numFmtId="0" fontId="0" fillId="0" borderId="125" xfId="0" applyBorder="1" applyAlignment="1">
      <alignment horizontal="center" vertical="center" wrapText="1"/>
    </xf>
    <xf numFmtId="0" fontId="0" fillId="0" borderId="15" xfId="0" applyBorder="1" applyAlignment="1">
      <alignment horizontal="center" vertical="center" wrapText="1"/>
    </xf>
    <xf numFmtId="0" fontId="0" fillId="0" borderId="134" xfId="0" applyBorder="1" applyAlignment="1">
      <alignment horizontal="center" vertical="center" wrapText="1"/>
    </xf>
    <xf numFmtId="0" fontId="0" fillId="0" borderId="112" xfId="0" applyBorder="1" applyAlignment="1">
      <alignment horizontal="center" vertical="center" wrapText="1"/>
    </xf>
    <xf numFmtId="0" fontId="50" fillId="0" borderId="19" xfId="0" applyFont="1" applyBorder="1" applyAlignment="1">
      <alignment horizontal="left" vertical="center" shrinkToFit="1"/>
    </xf>
    <xf numFmtId="0" fontId="50" fillId="0" borderId="15" xfId="0" applyFont="1" applyBorder="1" applyAlignment="1">
      <alignment horizontal="left" vertical="center" shrinkToFit="1"/>
    </xf>
    <xf numFmtId="0" fontId="50" fillId="0" borderId="103" xfId="0" applyFont="1" applyBorder="1" applyAlignment="1">
      <alignment horizontal="left" vertical="center" shrinkToFit="1"/>
    </xf>
    <xf numFmtId="49" fontId="50" fillId="0" borderId="136" xfId="0" applyNumberFormat="1" applyFont="1" applyBorder="1" applyAlignment="1" applyProtection="1">
      <alignment vertical="top" wrapText="1" shrinkToFit="1"/>
      <protection locked="0"/>
    </xf>
    <xf numFmtId="49" fontId="47" fillId="0" borderId="112" xfId="0" applyNumberFormat="1" applyFont="1" applyBorder="1" applyAlignment="1" applyProtection="1">
      <alignment vertical="top" wrapText="1" shrinkToFit="1"/>
      <protection locked="0"/>
    </xf>
    <xf numFmtId="49" fontId="47" fillId="0" borderId="137" xfId="0" applyNumberFormat="1" applyFont="1" applyBorder="1" applyAlignment="1" applyProtection="1">
      <alignment vertical="top" wrapText="1" shrinkToFit="1"/>
      <protection locked="0"/>
    </xf>
    <xf numFmtId="181" fontId="47" fillId="0" borderId="7" xfId="0" applyNumberFormat="1" applyFont="1" applyFill="1" applyBorder="1" applyAlignment="1" applyProtection="1">
      <alignment horizontal="center" vertical="center" shrinkToFit="1"/>
      <protection locked="0"/>
    </xf>
    <xf numFmtId="181" fontId="47" fillId="0" borderId="94" xfId="0" applyNumberFormat="1" applyFont="1" applyFill="1" applyBorder="1" applyAlignment="1" applyProtection="1">
      <alignment horizontal="center" vertical="center" shrinkToFit="1"/>
      <protection locked="0"/>
    </xf>
    <xf numFmtId="179" fontId="47" fillId="0" borderId="20" xfId="0" applyNumberFormat="1" applyFont="1" applyBorder="1" applyAlignment="1" applyProtection="1">
      <alignment horizontal="center" vertical="center"/>
      <protection locked="0"/>
    </xf>
    <xf numFmtId="179" fontId="47" fillId="0" borderId="128" xfId="0" applyNumberFormat="1" applyFont="1" applyBorder="1" applyAlignment="1" applyProtection="1">
      <alignment horizontal="center" vertical="center"/>
      <protection locked="0"/>
    </xf>
    <xf numFmtId="0" fontId="8" fillId="0" borderId="125" xfId="0" applyFont="1" applyBorder="1" applyAlignment="1">
      <alignment horizontal="center" vertical="center" wrapText="1" shrinkToFit="1"/>
    </xf>
    <xf numFmtId="0" fontId="8" fillId="0" borderId="15" xfId="0" applyFont="1" applyBorder="1" applyAlignment="1">
      <alignment horizontal="center" vertical="center" wrapText="1" shrinkToFit="1"/>
    </xf>
    <xf numFmtId="0" fontId="8" fillId="0" borderId="127" xfId="0" applyFont="1" applyBorder="1" applyAlignment="1">
      <alignment horizontal="center" vertical="center" wrapText="1" shrinkToFit="1"/>
    </xf>
    <xf numFmtId="0" fontId="8" fillId="0" borderId="20" xfId="0" applyFont="1" applyBorder="1" applyAlignment="1">
      <alignment horizontal="center" vertical="center" wrapText="1" shrinkToFit="1"/>
    </xf>
    <xf numFmtId="183" fontId="47" fillId="0" borderId="19" xfId="0" applyNumberFormat="1" applyFont="1" applyBorder="1" applyAlignment="1" applyProtection="1">
      <alignment horizontal="center" vertical="center" shrinkToFit="1"/>
      <protection locked="0"/>
    </xf>
    <xf numFmtId="183" fontId="47" fillId="0" borderId="15" xfId="0" applyNumberFormat="1" applyFont="1" applyBorder="1" applyAlignment="1" applyProtection="1">
      <alignment horizontal="center" vertical="center" shrinkToFit="1"/>
      <protection locked="0"/>
    </xf>
    <xf numFmtId="183" fontId="47" fillId="0" borderId="103" xfId="0" applyNumberFormat="1" applyFont="1" applyBorder="1" applyAlignment="1" applyProtection="1">
      <alignment horizontal="center" vertical="center" shrinkToFit="1"/>
      <protection locked="0"/>
    </xf>
    <xf numFmtId="49" fontId="47" fillId="0" borderId="132" xfId="0" applyNumberFormat="1" applyFont="1" applyBorder="1" applyAlignment="1" applyProtection="1">
      <alignment vertical="top" wrapText="1" shrinkToFit="1"/>
      <protection locked="0"/>
    </xf>
    <xf numFmtId="49" fontId="47" fillId="0" borderId="20" xfId="0" applyNumberFormat="1" applyFont="1" applyBorder="1" applyAlignment="1" applyProtection="1">
      <alignment vertical="top" wrapText="1" shrinkToFit="1"/>
      <protection locked="0"/>
    </xf>
    <xf numFmtId="49" fontId="47" fillId="0" borderId="133" xfId="0" applyNumberFormat="1" applyFont="1" applyBorder="1" applyAlignment="1" applyProtection="1">
      <alignment vertical="top" wrapText="1" shrinkToFit="1"/>
      <protection locked="0"/>
    </xf>
    <xf numFmtId="0" fontId="47" fillId="0" borderId="138" xfId="0" applyFont="1" applyBorder="1" applyAlignment="1">
      <alignment horizontal="right" vertical="center"/>
    </xf>
    <xf numFmtId="0" fontId="47" fillId="0" borderId="77" xfId="0" applyFont="1" applyBorder="1" applyAlignment="1">
      <alignment horizontal="right" vertical="center"/>
    </xf>
    <xf numFmtId="0" fontId="47" fillId="0" borderId="77" xfId="0" applyFont="1" applyBorder="1" applyAlignment="1" applyProtection="1">
      <alignment horizontal="center" vertical="center"/>
      <protection locked="0"/>
    </xf>
    <xf numFmtId="0" fontId="20" fillId="0" borderId="15" xfId="0" applyFont="1" applyBorder="1" applyAlignment="1">
      <alignment horizontal="right" vertical="center"/>
    </xf>
    <xf numFmtId="184" fontId="47" fillId="0" borderId="7" xfId="0" applyNumberFormat="1" applyFont="1" applyBorder="1" applyAlignment="1" applyProtection="1">
      <alignment horizontal="center" vertical="center" shrinkToFit="1"/>
      <protection locked="0"/>
    </xf>
    <xf numFmtId="184" fontId="47" fillId="0" borderId="94" xfId="0" applyNumberFormat="1" applyFont="1" applyBorder="1" applyAlignment="1" applyProtection="1">
      <alignment horizontal="center" vertical="center" shrinkToFit="1"/>
      <protection locked="0"/>
    </xf>
    <xf numFmtId="179" fontId="47" fillId="0" borderId="7" xfId="0" applyNumberFormat="1" applyFont="1" applyFill="1" applyBorder="1" applyAlignment="1" applyProtection="1">
      <alignment horizontal="left" vertical="center" shrinkToFit="1"/>
      <protection locked="0"/>
    </xf>
    <xf numFmtId="0" fontId="0" fillId="0" borderId="124" xfId="0" applyBorder="1" applyAlignment="1">
      <alignment horizontal="center" vertical="center"/>
    </xf>
    <xf numFmtId="0" fontId="0" fillId="0" borderId="7" xfId="0" applyBorder="1" applyAlignment="1">
      <alignment horizontal="center" vertical="center"/>
    </xf>
    <xf numFmtId="0" fontId="47" fillId="0" borderId="7" xfId="0" applyFont="1" applyBorder="1" applyAlignment="1">
      <alignment horizontal="right" vertical="center"/>
    </xf>
    <xf numFmtId="0" fontId="47" fillId="0" borderId="7" xfId="0" applyFont="1" applyBorder="1" applyAlignment="1">
      <alignment horizontal="right" vertical="center" shrinkToFit="1"/>
    </xf>
    <xf numFmtId="180" fontId="47" fillId="0" borderId="7" xfId="0" applyNumberFormat="1" applyFont="1" applyBorder="1" applyAlignment="1" applyProtection="1">
      <alignment horizontal="center" vertical="center" shrinkToFit="1"/>
      <protection locked="0"/>
    </xf>
    <xf numFmtId="180" fontId="47" fillId="0" borderId="94" xfId="0" applyNumberFormat="1" applyFont="1" applyBorder="1" applyAlignment="1" applyProtection="1">
      <alignment horizontal="center" vertical="center" shrinkToFit="1"/>
      <protection locked="0"/>
    </xf>
    <xf numFmtId="185" fontId="20" fillId="0" borderId="15" xfId="0" applyNumberFormat="1" applyFont="1" applyBorder="1" applyAlignment="1">
      <alignment horizontal="center" vertical="center" shrinkToFit="1"/>
    </xf>
    <xf numFmtId="185" fontId="20" fillId="0" borderId="103" xfId="0" applyNumberFormat="1" applyFont="1" applyBorder="1" applyAlignment="1">
      <alignment horizontal="center" vertical="center" shrinkToFit="1"/>
    </xf>
    <xf numFmtId="0" fontId="47" fillId="0" borderId="125" xfId="0" applyFont="1" applyBorder="1" applyAlignment="1">
      <alignment horizontal="center" vertical="center" wrapText="1" shrinkToFit="1"/>
    </xf>
    <xf numFmtId="0" fontId="47" fillId="0" borderId="15" xfId="0" applyFont="1" applyBorder="1" applyAlignment="1">
      <alignment horizontal="center" vertical="center" shrinkToFit="1"/>
    </xf>
    <xf numFmtId="0" fontId="47" fillId="0" borderId="127" xfId="0" applyFont="1" applyBorder="1" applyAlignment="1">
      <alignment horizontal="center" vertical="center" shrinkToFit="1"/>
    </xf>
    <xf numFmtId="0" fontId="47" fillId="0" borderId="20" xfId="0" applyFont="1" applyBorder="1" applyAlignment="1">
      <alignment horizontal="center" vertical="center" shrinkToFit="1"/>
    </xf>
    <xf numFmtId="182" fontId="47" fillId="0" borderId="19" xfId="0" applyNumberFormat="1" applyFont="1" applyBorder="1" applyAlignment="1">
      <alignment horizontal="center" vertical="center" shrinkToFit="1"/>
    </xf>
    <xf numFmtId="182" fontId="47" fillId="0" borderId="15" xfId="0" applyNumberFormat="1" applyFont="1" applyBorder="1" applyAlignment="1">
      <alignment horizontal="center" vertical="center" shrinkToFit="1"/>
    </xf>
    <xf numFmtId="186" fontId="47" fillId="0" borderId="15" xfId="0" applyNumberFormat="1" applyFont="1" applyBorder="1" applyAlignment="1" applyProtection="1">
      <alignment horizontal="center" vertical="center" shrinkToFit="1"/>
      <protection locked="0"/>
    </xf>
  </cellXfs>
  <cellStyles count="1">
    <cellStyle name="標準" xfId="0" builtinId="0"/>
  </cellStyles>
  <dxfs count="40">
    <dxf>
      <fill>
        <patternFill>
          <bgColor theme="3" tint="0.79998168889431442"/>
        </patternFill>
      </fill>
    </dxf>
    <dxf>
      <fill>
        <patternFill>
          <bgColor rgb="FFFF6600"/>
        </patternFill>
      </fill>
    </dxf>
    <dxf>
      <fill>
        <patternFill>
          <bgColor rgb="FFFF6600"/>
        </patternFill>
      </fill>
    </dxf>
    <dxf>
      <fill>
        <patternFill>
          <bgColor theme="3" tint="0.79998168889431442"/>
        </patternFill>
      </fill>
    </dxf>
    <dxf>
      <fill>
        <patternFill>
          <bgColor theme="3" tint="0.79998168889431442"/>
        </patternFill>
      </fill>
    </dxf>
    <dxf>
      <fill>
        <patternFill>
          <bgColor rgb="FFFF6600"/>
        </patternFill>
      </fill>
    </dxf>
    <dxf>
      <fill>
        <patternFill>
          <bgColor theme="3" tint="0.79998168889431442"/>
        </patternFill>
      </fill>
    </dxf>
    <dxf>
      <fill>
        <patternFill>
          <bgColor rgb="FFFF6600"/>
        </patternFill>
      </fill>
    </dxf>
    <dxf>
      <fill>
        <patternFill>
          <bgColor rgb="FFFF6600"/>
        </patternFill>
      </fill>
    </dxf>
    <dxf>
      <fill>
        <patternFill>
          <bgColor rgb="FFFF6600"/>
        </patternFill>
      </fill>
    </dxf>
    <dxf>
      <fill>
        <patternFill>
          <bgColor theme="3" tint="0.79998168889431442"/>
        </patternFill>
      </fill>
    </dxf>
    <dxf>
      <fill>
        <patternFill>
          <bgColor theme="3" tint="0.79998168889431442"/>
        </patternFill>
      </fill>
    </dxf>
    <dxf>
      <fill>
        <patternFill>
          <bgColor rgb="FFFF6600"/>
        </patternFill>
      </fill>
    </dxf>
    <dxf>
      <fill>
        <patternFill>
          <bgColor rgb="FFFF6600"/>
        </patternFill>
      </fill>
    </dxf>
    <dxf>
      <fill>
        <patternFill>
          <bgColor theme="3" tint="0.79998168889431442"/>
        </patternFill>
      </fill>
    </dxf>
    <dxf>
      <fill>
        <patternFill>
          <bgColor rgb="FFFF6600"/>
        </patternFill>
      </fill>
    </dxf>
    <dxf>
      <fill>
        <patternFill>
          <bgColor theme="3" tint="0.79998168889431442"/>
        </patternFill>
      </fill>
    </dxf>
    <dxf>
      <fill>
        <patternFill>
          <bgColor rgb="FFFF6600"/>
        </patternFill>
      </fill>
    </dxf>
    <dxf>
      <fill>
        <patternFill>
          <bgColor rgb="FFFF6600"/>
        </patternFill>
      </fill>
    </dxf>
    <dxf>
      <fill>
        <patternFill>
          <bgColor rgb="FFFF6600"/>
        </patternFill>
      </fill>
    </dxf>
    <dxf>
      <fill>
        <patternFill>
          <bgColor theme="9" tint="0.79998168889431442"/>
        </patternFill>
      </fill>
    </dxf>
    <dxf>
      <fill>
        <patternFill>
          <bgColor theme="9" tint="0.79998168889431442"/>
        </patternFill>
      </fill>
    </dxf>
    <dxf>
      <fill>
        <patternFill>
          <bgColor rgb="FFFF6600"/>
        </patternFill>
      </fill>
    </dxf>
    <dxf>
      <fill>
        <patternFill>
          <bgColor rgb="FFFF6600"/>
        </patternFill>
      </fill>
    </dxf>
    <dxf>
      <font>
        <b/>
        <i/>
        <strike/>
        <color rgb="FFFF0000"/>
      </font>
      <fill>
        <patternFill>
          <bgColor theme="0" tint="-0.24994659260841701"/>
        </patternFill>
      </fill>
    </dxf>
    <dxf>
      <font>
        <b/>
        <i/>
        <strike/>
        <color rgb="FFFF0000"/>
      </font>
      <fill>
        <patternFill>
          <bgColor theme="0" tint="-0.24994659260841701"/>
        </patternFill>
      </fill>
    </dxf>
    <dxf>
      <font>
        <b/>
        <i/>
        <strike/>
        <condense val="0"/>
        <extend val="0"/>
        <color indexed="10"/>
      </font>
      <fill>
        <patternFill patternType="solid">
          <bgColor indexed="22"/>
        </patternFill>
      </fill>
    </dxf>
    <dxf>
      <font>
        <condense val="0"/>
        <extend val="0"/>
        <color auto="1"/>
      </font>
      <fill>
        <patternFill>
          <bgColor indexed="26"/>
        </patternFill>
      </fill>
    </dxf>
    <dxf>
      <fill>
        <patternFill>
          <bgColor indexed="53"/>
        </patternFill>
      </fill>
    </dxf>
    <dxf>
      <font>
        <b/>
        <i val="0"/>
        <strike/>
        <condense val="0"/>
        <extend val="0"/>
        <color indexed="10"/>
      </font>
      <fill>
        <patternFill>
          <bgColor indexed="22"/>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18"/>
        </patternFill>
      </fill>
    </dxf>
    <dxf>
      <fill>
        <patternFill>
          <bgColor indexed="26"/>
        </patternFill>
      </fill>
    </dxf>
    <dxf>
      <font>
        <b/>
        <i/>
        <strike/>
        <condense val="0"/>
        <extend val="0"/>
        <color indexed="10"/>
      </font>
      <fill>
        <patternFill patternType="solid">
          <bgColor indexed="22"/>
        </patternFill>
      </fill>
    </dxf>
  </dxfs>
  <tableStyles count="0" defaultTableStyle="TableStyleMedium9" defaultPivotStyle="PivotStyleLight16"/>
  <colors>
    <mruColors>
      <color rgb="FFFEF2E8"/>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66674</xdr:colOff>
      <xdr:row>145</xdr:row>
      <xdr:rowOff>95251</xdr:rowOff>
    </xdr:from>
    <xdr:to>
      <xdr:col>13</xdr:col>
      <xdr:colOff>523874</xdr:colOff>
      <xdr:row>154</xdr:row>
      <xdr:rowOff>66676</xdr:rowOff>
    </xdr:to>
    <xdr:sp macro="" textlink="">
      <xdr:nvSpPr>
        <xdr:cNvPr id="2" name="線吹き出し 2 (枠付き) 1">
          <a:extLst>
            <a:ext uri="{FF2B5EF4-FFF2-40B4-BE49-F238E27FC236}">
              <a16:creationId xmlns="" xmlns:a16="http://schemas.microsoft.com/office/drawing/2014/main" id="{00000000-0008-0000-0000-000002000000}"/>
            </a:ext>
          </a:extLst>
        </xdr:cNvPr>
        <xdr:cNvSpPr/>
      </xdr:nvSpPr>
      <xdr:spPr>
        <a:xfrm>
          <a:off x="2095499" y="33385126"/>
          <a:ext cx="5172075" cy="1619250"/>
        </a:xfrm>
        <a:prstGeom prst="borderCallout2">
          <a:avLst>
            <a:gd name="adj1" fmla="val 18750"/>
            <a:gd name="adj2" fmla="val -2757"/>
            <a:gd name="adj3" fmla="val 18750"/>
            <a:gd name="adj4" fmla="val -16667"/>
            <a:gd name="adj5" fmla="val -3829"/>
            <a:gd name="adj6" fmla="val -19093"/>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12</xdr:col>
          <xdr:colOff>123825</xdr:colOff>
          <xdr:row>30</xdr:row>
          <xdr:rowOff>152400</xdr:rowOff>
        </xdr:from>
        <xdr:to>
          <xdr:col>13</xdr:col>
          <xdr:colOff>428625</xdr:colOff>
          <xdr:row>34</xdr:row>
          <xdr:rowOff>28575</xdr:rowOff>
        </xdr:to>
        <xdr:sp macro="" textlink="">
          <xdr:nvSpPr>
            <xdr:cNvPr id="1025" name="Object 1" hidden="1">
              <a:extLst>
                <a:ext uri="{63B3BB69-23CF-44E3-9099-C40C66FF867C}">
                  <a14:compatExt spid="_x0000_s1025"/>
                </a:ext>
                <a:ext uri="{FF2B5EF4-FFF2-40B4-BE49-F238E27FC236}">
                  <a16:creationId xmlns="" xmlns:a16="http://schemas.microsoft.com/office/drawing/2014/main" id="{00000000-0008-0000-0000-000001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2</xdr:col>
      <xdr:colOff>276225</xdr:colOff>
      <xdr:row>2</xdr:row>
      <xdr:rowOff>123825</xdr:rowOff>
    </xdr:to>
    <xdr:pic>
      <xdr:nvPicPr>
        <xdr:cNvPr id="5370" name="図 1">
          <a:extLst>
            <a:ext uri="{FF2B5EF4-FFF2-40B4-BE49-F238E27FC236}">
              <a16:creationId xmlns="" xmlns:a16="http://schemas.microsoft.com/office/drawing/2014/main" id="{00000000-0008-0000-0100-0000FA1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8110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I159"/>
  <sheetViews>
    <sheetView showGridLines="0" view="pageBreakPreview" topLeftCell="A37" zoomScaleNormal="100" zoomScaleSheetLayoutView="100" workbookViewId="0">
      <selection activeCell="E90" sqref="E90"/>
    </sheetView>
  </sheetViews>
  <sheetFormatPr defaultRowHeight="13.5"/>
  <cols>
    <col min="1" max="1" width="3" customWidth="1"/>
    <col min="3" max="3" width="7.75" bestFit="1" customWidth="1"/>
    <col min="4" max="8" width="6.875" customWidth="1"/>
    <col min="9" max="14" width="7.625" customWidth="1"/>
    <col min="15" max="15" width="6" hidden="1" customWidth="1"/>
    <col min="16" max="16" width="9.75" hidden="1" customWidth="1"/>
    <col min="17" max="17" width="2.875" hidden="1" customWidth="1"/>
    <col min="18" max="26" width="6.25" hidden="1" customWidth="1"/>
    <col min="27" max="29" width="6.25" customWidth="1"/>
    <col min="30" max="30" width="6.5" bestFit="1" customWidth="1"/>
  </cols>
  <sheetData>
    <row r="1" spans="1:16">
      <c r="A1" s="206"/>
      <c r="B1" s="206"/>
      <c r="C1" s="206"/>
      <c r="D1" s="206"/>
      <c r="E1" s="206"/>
      <c r="F1" s="206"/>
      <c r="G1" s="206"/>
      <c r="H1" s="206"/>
      <c r="I1" s="206"/>
      <c r="J1" s="206"/>
      <c r="K1" s="206"/>
      <c r="L1" s="206"/>
      <c r="M1" s="206"/>
      <c r="N1" s="206"/>
    </row>
    <row r="2" spans="1:16" s="3" customFormat="1" ht="14.25">
      <c r="A2" s="216">
        <v>44997</v>
      </c>
      <c r="B2" s="216"/>
      <c r="C2" s="216"/>
      <c r="D2" s="216"/>
      <c r="E2" s="216"/>
      <c r="F2" s="216"/>
      <c r="G2" s="216"/>
      <c r="H2" s="216"/>
      <c r="I2" s="216"/>
      <c r="J2" s="216"/>
      <c r="K2" s="216"/>
      <c r="L2" s="216"/>
      <c r="M2" s="216"/>
      <c r="N2" s="216"/>
    </row>
    <row r="3" spans="1:16" s="3" customFormat="1" ht="14.25">
      <c r="A3" s="185" t="s">
        <v>33</v>
      </c>
      <c r="B3" s="185"/>
      <c r="C3" s="185"/>
      <c r="D3" s="185"/>
      <c r="E3" s="185"/>
      <c r="F3" s="185"/>
      <c r="G3" s="185"/>
      <c r="H3" s="185"/>
      <c r="I3" s="185"/>
      <c r="J3" s="185"/>
      <c r="K3" s="185"/>
      <c r="L3" s="185"/>
      <c r="M3" s="185"/>
      <c r="N3" s="185"/>
    </row>
    <row r="4" spans="1:16" s="3" customFormat="1" ht="14.25">
      <c r="A4" s="206" t="s">
        <v>56</v>
      </c>
      <c r="B4" s="206"/>
      <c r="C4" s="206"/>
      <c r="D4" s="206"/>
      <c r="E4" s="206"/>
      <c r="F4" s="206"/>
      <c r="G4" s="206"/>
      <c r="H4" s="206"/>
      <c r="I4" s="206"/>
      <c r="J4" s="206"/>
      <c r="K4" s="206"/>
      <c r="L4" s="206"/>
      <c r="M4" s="206"/>
      <c r="N4" s="206"/>
    </row>
    <row r="5" spans="1:16" s="3" customFormat="1" ht="14.25">
      <c r="A5" s="206" t="s">
        <v>98</v>
      </c>
      <c r="B5" s="206"/>
      <c r="C5" s="206"/>
      <c r="D5" s="206"/>
      <c r="E5" s="206"/>
      <c r="F5" s="206"/>
      <c r="G5" s="206"/>
      <c r="H5" s="206"/>
      <c r="I5" s="206"/>
      <c r="J5" s="206"/>
      <c r="K5" s="206"/>
      <c r="L5" s="206"/>
      <c r="M5" s="206"/>
      <c r="N5" s="206"/>
    </row>
    <row r="6" spans="1:16">
      <c r="A6" s="18"/>
      <c r="B6" s="18"/>
      <c r="C6" s="18"/>
      <c r="D6" s="18"/>
      <c r="E6" s="18"/>
      <c r="F6" s="18"/>
      <c r="G6" s="18"/>
      <c r="H6" s="18"/>
      <c r="I6" s="18"/>
      <c r="J6" s="18"/>
      <c r="K6" s="18"/>
      <c r="L6" s="18"/>
      <c r="M6" s="18"/>
      <c r="N6" s="18"/>
    </row>
    <row r="7" spans="1:16" s="1" customFormat="1" ht="18.75">
      <c r="A7" s="207" t="s">
        <v>247</v>
      </c>
      <c r="B7" s="207"/>
      <c r="C7" s="207"/>
      <c r="D7" s="207"/>
      <c r="E7" s="207"/>
      <c r="F7" s="207"/>
      <c r="G7" s="207"/>
      <c r="H7" s="207"/>
      <c r="I7" s="207"/>
      <c r="J7" s="207"/>
      <c r="K7" s="207"/>
      <c r="L7" s="207"/>
      <c r="M7" s="207"/>
      <c r="N7" s="207"/>
    </row>
    <row r="8" spans="1:16" ht="13.5" customHeight="1">
      <c r="A8" s="18"/>
      <c r="B8" s="18"/>
      <c r="C8" s="18"/>
      <c r="D8" s="18"/>
      <c r="E8" s="18"/>
      <c r="F8" s="18"/>
      <c r="G8" s="18"/>
      <c r="H8" s="18"/>
      <c r="I8" s="18"/>
      <c r="J8" s="18"/>
      <c r="K8" s="18"/>
      <c r="L8" s="18"/>
      <c r="M8" s="18"/>
      <c r="N8" s="18"/>
    </row>
    <row r="9" spans="1:16" ht="13.5" customHeight="1">
      <c r="A9" s="18"/>
      <c r="B9" s="18"/>
      <c r="C9" s="18"/>
      <c r="D9" s="18"/>
      <c r="E9" s="18"/>
      <c r="F9" s="18"/>
      <c r="G9" s="18"/>
      <c r="H9" s="18"/>
      <c r="I9" s="18"/>
      <c r="J9" s="18"/>
      <c r="K9" s="18"/>
      <c r="L9" s="18"/>
      <c r="M9" s="18"/>
      <c r="N9" s="18"/>
    </row>
    <row r="10" spans="1:16" ht="51.75">
      <c r="A10" s="192" t="s">
        <v>255</v>
      </c>
      <c r="B10" s="192"/>
      <c r="C10" s="192"/>
      <c r="D10" s="192"/>
      <c r="E10" s="192"/>
      <c r="F10" s="192"/>
      <c r="G10" s="192"/>
      <c r="H10" s="192"/>
      <c r="I10" s="192"/>
      <c r="J10" s="192"/>
      <c r="K10" s="192"/>
      <c r="L10" s="192"/>
      <c r="M10" s="192"/>
      <c r="N10" s="192"/>
      <c r="P10" s="5" t="s">
        <v>138</v>
      </c>
    </row>
    <row r="11" spans="1:16" ht="60.75">
      <c r="A11" s="19"/>
      <c r="B11" s="20" t="s">
        <v>34</v>
      </c>
      <c r="C11" s="192" t="s">
        <v>151</v>
      </c>
      <c r="D11" s="192"/>
      <c r="E11" s="192"/>
      <c r="F11" s="192"/>
      <c r="G11" s="192"/>
      <c r="H11" s="192"/>
      <c r="I11" s="192"/>
      <c r="J11" s="192"/>
      <c r="K11" s="192"/>
      <c r="L11" s="192"/>
      <c r="M11" s="192"/>
      <c r="N11" s="192"/>
      <c r="P11" s="5" t="s">
        <v>133</v>
      </c>
    </row>
    <row r="12" spans="1:16" ht="51.75">
      <c r="A12" s="19"/>
      <c r="B12" s="20" t="s">
        <v>37</v>
      </c>
      <c r="C12" s="192" t="s">
        <v>134</v>
      </c>
      <c r="D12" s="192"/>
      <c r="E12" s="192"/>
      <c r="F12" s="192"/>
      <c r="G12" s="192"/>
      <c r="H12" s="192"/>
      <c r="I12" s="192"/>
      <c r="J12" s="192"/>
      <c r="K12" s="192"/>
      <c r="L12" s="192"/>
      <c r="M12" s="192"/>
      <c r="N12" s="192"/>
      <c r="P12" s="5" t="s">
        <v>114</v>
      </c>
    </row>
    <row r="13" spans="1:16" ht="146.25">
      <c r="B13" s="4" t="s">
        <v>112</v>
      </c>
      <c r="C13" s="191" t="s">
        <v>193</v>
      </c>
      <c r="D13" s="191"/>
      <c r="E13" s="191"/>
      <c r="F13" s="191"/>
      <c r="G13" s="191"/>
      <c r="H13" s="191"/>
      <c r="I13" s="191"/>
      <c r="J13" s="191"/>
      <c r="K13" s="191"/>
      <c r="L13" s="191"/>
      <c r="M13" s="191"/>
      <c r="N13" s="191"/>
      <c r="P13" s="5" t="s">
        <v>189</v>
      </c>
    </row>
    <row r="14" spans="1:16" ht="17.25">
      <c r="B14" s="4" t="s">
        <v>113</v>
      </c>
      <c r="C14" s="191" t="s">
        <v>135</v>
      </c>
      <c r="D14" s="191"/>
      <c r="E14" s="191"/>
      <c r="F14" s="191"/>
      <c r="G14" s="191"/>
      <c r="H14" s="191"/>
      <c r="I14" s="191"/>
      <c r="J14" s="191"/>
      <c r="K14" s="191"/>
      <c r="L14" s="191"/>
      <c r="M14" s="191"/>
      <c r="N14" s="191"/>
      <c r="P14" s="84" t="s">
        <v>30</v>
      </c>
    </row>
    <row r="15" spans="1:16" ht="62.25">
      <c r="A15" s="211" t="s">
        <v>161</v>
      </c>
      <c r="B15" s="212"/>
      <c r="C15" s="212"/>
      <c r="D15" s="212"/>
      <c r="E15" s="212"/>
      <c r="F15" s="212"/>
      <c r="G15" s="212"/>
      <c r="H15" s="212"/>
      <c r="I15" s="212"/>
      <c r="J15" s="212"/>
      <c r="K15" s="212"/>
      <c r="L15" s="212"/>
      <c r="M15" s="212"/>
      <c r="N15" s="213"/>
      <c r="P15" s="5" t="s">
        <v>158</v>
      </c>
    </row>
    <row r="16" spans="1:16" ht="34.5">
      <c r="A16" s="78"/>
      <c r="B16" s="83"/>
      <c r="C16" s="214" t="s">
        <v>162</v>
      </c>
      <c r="D16" s="215"/>
      <c r="E16" s="215"/>
      <c r="F16" s="215"/>
      <c r="G16" s="215"/>
      <c r="H16" s="215"/>
      <c r="I16" s="215"/>
      <c r="J16" s="215"/>
      <c r="K16" s="215"/>
      <c r="L16" s="215"/>
      <c r="M16" s="215"/>
      <c r="N16" s="215"/>
      <c r="P16" s="40" t="s">
        <v>130</v>
      </c>
    </row>
    <row r="17" spans="1:27" ht="57" customHeight="1">
      <c r="A17" s="208" t="s">
        <v>194</v>
      </c>
      <c r="B17" s="209"/>
      <c r="C17" s="209"/>
      <c r="D17" s="209"/>
      <c r="E17" s="209"/>
      <c r="F17" s="209"/>
      <c r="G17" s="209"/>
      <c r="H17" s="209"/>
      <c r="I17" s="209"/>
      <c r="J17" s="209"/>
      <c r="K17" s="209"/>
      <c r="L17" s="209"/>
      <c r="M17" s="209"/>
      <c r="N17" s="210"/>
      <c r="P17" s="5" t="s">
        <v>36</v>
      </c>
    </row>
    <row r="18" spans="1:27" ht="14.25">
      <c r="A18" s="179" t="s">
        <v>136</v>
      </c>
      <c r="B18" s="179"/>
      <c r="C18" s="179"/>
      <c r="D18" s="179"/>
      <c r="E18" s="179"/>
      <c r="F18" s="179"/>
      <c r="G18" s="179"/>
      <c r="H18" s="179"/>
      <c r="I18" s="179"/>
      <c r="J18" s="179"/>
      <c r="K18" s="179"/>
      <c r="L18" s="179"/>
      <c r="M18" s="179"/>
      <c r="N18" s="179"/>
      <c r="P18" s="5"/>
    </row>
    <row r="19" spans="1:27" ht="8.25" customHeight="1">
      <c r="A19" s="21"/>
      <c r="B19" s="21"/>
      <c r="C19" s="21"/>
      <c r="D19" s="21"/>
      <c r="E19" s="21"/>
      <c r="F19" s="21"/>
      <c r="G19" s="21"/>
      <c r="H19" s="21"/>
      <c r="I19" s="21"/>
      <c r="J19" s="21"/>
      <c r="K19" s="21"/>
      <c r="L19" s="21"/>
      <c r="M19" s="21"/>
      <c r="N19" s="21"/>
      <c r="O19" s="2"/>
      <c r="P19" s="2"/>
    </row>
    <row r="20" spans="1:27" ht="21">
      <c r="A20" s="193" t="s">
        <v>32</v>
      </c>
      <c r="B20" s="193"/>
      <c r="C20" s="193"/>
      <c r="D20" s="193"/>
      <c r="E20" s="193"/>
      <c r="F20" s="193"/>
      <c r="G20" s="193"/>
      <c r="H20" s="193"/>
      <c r="I20" s="193"/>
      <c r="J20" s="193"/>
      <c r="K20" s="193"/>
      <c r="L20" s="193"/>
      <c r="M20" s="193"/>
      <c r="N20" s="193"/>
      <c r="O20" s="2"/>
      <c r="P20" s="2"/>
    </row>
    <row r="21" spans="1:27" ht="6.75" customHeight="1">
      <c r="A21" s="21"/>
      <c r="B21" s="21"/>
      <c r="C21" s="21"/>
      <c r="D21" s="21"/>
      <c r="E21" s="21"/>
      <c r="F21" s="21"/>
      <c r="G21" s="21"/>
      <c r="H21" s="21"/>
      <c r="I21" s="21"/>
      <c r="J21" s="21"/>
      <c r="K21" s="21"/>
      <c r="L21" s="21"/>
      <c r="M21" s="21"/>
      <c r="N21" s="21"/>
      <c r="O21" s="2"/>
      <c r="P21" s="2"/>
    </row>
    <row r="22" spans="1:27" ht="15" customHeight="1">
      <c r="A22" s="17" t="s">
        <v>0</v>
      </c>
      <c r="B22" s="17"/>
      <c r="C22" s="22"/>
      <c r="D22" s="189" t="s">
        <v>248</v>
      </c>
      <c r="E22" s="190"/>
      <c r="F22" s="190"/>
      <c r="G22" s="190"/>
      <c r="H22" s="190"/>
      <c r="I22" s="190"/>
      <c r="J22" s="190"/>
      <c r="K22" s="190"/>
      <c r="L22" s="190"/>
      <c r="M22" s="190"/>
      <c r="N22" s="190"/>
      <c r="O22" s="3"/>
      <c r="P22" s="3"/>
    </row>
    <row r="23" spans="1:27" ht="28.5">
      <c r="A23" s="23"/>
      <c r="B23" s="23"/>
      <c r="C23" s="192" t="s">
        <v>233</v>
      </c>
      <c r="D23" s="192"/>
      <c r="E23" s="192"/>
      <c r="F23" s="192"/>
      <c r="G23" s="192"/>
      <c r="H23" s="192"/>
      <c r="I23" s="192"/>
      <c r="J23" s="192"/>
      <c r="K23" s="192"/>
      <c r="L23" s="192"/>
      <c r="M23" s="192"/>
      <c r="N23" s="192"/>
      <c r="O23" s="3"/>
      <c r="P23" s="5" t="s">
        <v>132</v>
      </c>
      <c r="AA23" s="37"/>
    </row>
    <row r="24" spans="1:27" ht="78" customHeight="1">
      <c r="A24" s="24" t="s">
        <v>195</v>
      </c>
      <c r="B24" s="24"/>
      <c r="C24" s="22"/>
      <c r="D24" s="191" t="s">
        <v>258</v>
      </c>
      <c r="E24" s="191"/>
      <c r="F24" s="191"/>
      <c r="G24" s="191"/>
      <c r="H24" s="191"/>
      <c r="I24" s="191"/>
      <c r="J24" s="191"/>
      <c r="K24" s="191"/>
      <c r="L24" s="191"/>
      <c r="M24" s="191"/>
      <c r="N24" s="191"/>
      <c r="O24" s="3"/>
      <c r="P24" s="5" t="s">
        <v>116</v>
      </c>
    </row>
    <row r="25" spans="1:27" ht="48">
      <c r="A25" s="23"/>
      <c r="B25" s="23"/>
      <c r="C25" s="177" t="s">
        <v>196</v>
      </c>
      <c r="D25" s="177"/>
      <c r="E25" s="177"/>
      <c r="F25" s="177"/>
      <c r="G25" s="177"/>
      <c r="H25" s="177"/>
      <c r="I25" s="177"/>
      <c r="J25" s="177"/>
      <c r="K25" s="177"/>
      <c r="L25" s="177"/>
      <c r="M25" s="177"/>
      <c r="N25" s="177"/>
      <c r="O25" s="3"/>
      <c r="P25" s="5" t="s">
        <v>131</v>
      </c>
    </row>
    <row r="26" spans="1:27" ht="6.75" customHeight="1">
      <c r="A26" s="180"/>
      <c r="B26" s="181"/>
      <c r="C26" s="181"/>
      <c r="D26" s="181"/>
      <c r="E26" s="181"/>
      <c r="F26" s="181"/>
      <c r="G26" s="181"/>
      <c r="H26" s="181"/>
      <c r="I26" s="181"/>
      <c r="J26" s="181"/>
      <c r="K26" s="181"/>
      <c r="L26" s="181"/>
      <c r="M26" s="181"/>
      <c r="N26" s="181"/>
      <c r="O26" s="3"/>
      <c r="P26" s="16" t="s">
        <v>54</v>
      </c>
    </row>
    <row r="27" spans="1:27" ht="7.5" customHeight="1">
      <c r="A27" s="188"/>
      <c r="B27" s="188"/>
      <c r="C27" s="188"/>
      <c r="D27" s="188"/>
      <c r="E27" s="188"/>
      <c r="F27" s="188"/>
      <c r="G27" s="188"/>
      <c r="H27" s="188"/>
      <c r="I27" s="188"/>
      <c r="J27" s="188"/>
      <c r="K27" s="188"/>
      <c r="L27" s="188"/>
      <c r="M27" s="188"/>
      <c r="N27" s="188"/>
      <c r="O27" s="3"/>
      <c r="P27" s="38"/>
    </row>
    <row r="28" spans="1:27" ht="14.25">
      <c r="A28" s="194" t="s">
        <v>58</v>
      </c>
      <c r="B28" s="194"/>
      <c r="C28" s="194"/>
      <c r="D28" s="194"/>
      <c r="E28" s="194"/>
      <c r="F28" s="3"/>
      <c r="G28" s="3"/>
      <c r="H28" s="3"/>
      <c r="I28" s="3"/>
      <c r="J28" s="3"/>
      <c r="K28" s="3"/>
      <c r="L28" s="3"/>
      <c r="M28" s="3"/>
      <c r="N28" s="3"/>
      <c r="O28" s="3"/>
      <c r="P28" s="3"/>
    </row>
    <row r="29" spans="1:27" ht="28.5">
      <c r="A29" s="98"/>
      <c r="B29" s="7" t="s">
        <v>59</v>
      </c>
      <c r="C29" s="182" t="s">
        <v>187</v>
      </c>
      <c r="D29" s="182"/>
      <c r="E29" s="182"/>
      <c r="F29" s="182"/>
      <c r="G29" s="182"/>
      <c r="H29" s="182"/>
      <c r="I29" s="182"/>
      <c r="J29" s="182"/>
      <c r="K29" s="182"/>
      <c r="L29" s="182"/>
      <c r="M29" s="182"/>
      <c r="N29" s="182"/>
      <c r="O29" s="3"/>
      <c r="P29" s="5" t="s">
        <v>96</v>
      </c>
    </row>
    <row r="30" spans="1:27" ht="28.5">
      <c r="A30" s="3"/>
      <c r="B30" s="7" t="s">
        <v>59</v>
      </c>
      <c r="C30" s="182" t="s">
        <v>188</v>
      </c>
      <c r="D30" s="182"/>
      <c r="E30" s="182"/>
      <c r="F30" s="182"/>
      <c r="G30" s="182"/>
      <c r="H30" s="182"/>
      <c r="I30" s="182"/>
      <c r="J30" s="182"/>
      <c r="K30" s="182"/>
      <c r="L30" s="182"/>
      <c r="M30" s="182"/>
      <c r="N30" s="182"/>
      <c r="O30" s="3"/>
      <c r="P30" s="5" t="s">
        <v>96</v>
      </c>
    </row>
    <row r="31" spans="1:27" ht="14.25">
      <c r="A31" s="3"/>
      <c r="B31" s="7" t="s">
        <v>59</v>
      </c>
      <c r="C31" s="182" t="s">
        <v>171</v>
      </c>
      <c r="D31" s="182"/>
      <c r="E31" s="182"/>
      <c r="F31" s="182"/>
      <c r="G31" s="182"/>
      <c r="H31" s="182"/>
      <c r="I31" s="182"/>
      <c r="J31" s="182"/>
      <c r="K31" s="182"/>
      <c r="L31" s="182"/>
      <c r="M31" s="182"/>
      <c r="N31" s="182"/>
      <c r="O31" s="3"/>
      <c r="P31" s="5" t="s">
        <v>141</v>
      </c>
    </row>
    <row r="32" spans="1:27" ht="14.25">
      <c r="A32" s="3"/>
      <c r="B32" s="7" t="s">
        <v>59</v>
      </c>
      <c r="C32" s="195" t="s">
        <v>172</v>
      </c>
      <c r="D32" s="182"/>
      <c r="E32" s="182"/>
      <c r="F32" s="182"/>
      <c r="G32" s="182"/>
      <c r="H32" s="182"/>
      <c r="I32" s="182"/>
      <c r="J32" s="182"/>
      <c r="K32" s="182"/>
      <c r="L32" s="182"/>
      <c r="M32" s="182"/>
      <c r="N32" s="182"/>
      <c r="O32" s="3"/>
      <c r="P32" s="5" t="s">
        <v>141</v>
      </c>
    </row>
    <row r="33" spans="1:27" ht="14.25">
      <c r="A33" s="3"/>
      <c r="B33" s="7" t="s">
        <v>59</v>
      </c>
      <c r="C33" s="195" t="s">
        <v>173</v>
      </c>
      <c r="D33" s="182"/>
      <c r="E33" s="182"/>
      <c r="F33" s="182"/>
      <c r="G33" s="182"/>
      <c r="H33" s="182"/>
      <c r="I33" s="182"/>
      <c r="J33" s="182"/>
      <c r="K33" s="182"/>
      <c r="L33" s="182"/>
      <c r="M33" s="182"/>
      <c r="N33" s="182"/>
      <c r="O33" s="3"/>
      <c r="P33" s="5" t="s">
        <v>141</v>
      </c>
    </row>
    <row r="34" spans="1:27" ht="39" customHeight="1">
      <c r="A34" s="3"/>
      <c r="B34" s="7" t="s">
        <v>59</v>
      </c>
      <c r="C34" s="182" t="s">
        <v>246</v>
      </c>
      <c r="D34" s="182"/>
      <c r="E34" s="182"/>
      <c r="F34" s="182"/>
      <c r="G34" s="182"/>
      <c r="H34" s="182"/>
      <c r="I34" s="182"/>
      <c r="J34" s="182"/>
      <c r="K34" s="182"/>
      <c r="L34" s="182"/>
      <c r="M34" s="182"/>
      <c r="N34" s="182"/>
      <c r="O34" s="3"/>
      <c r="P34" s="5" t="s">
        <v>139</v>
      </c>
    </row>
    <row r="35" spans="1:27" s="41" customFormat="1" ht="14.25">
      <c r="A35" s="3" t="s">
        <v>104</v>
      </c>
      <c r="B35" s="3"/>
      <c r="C35" s="3"/>
      <c r="D35" s="3"/>
      <c r="E35" s="3"/>
      <c r="F35" s="3"/>
      <c r="G35" s="3"/>
      <c r="H35" s="3"/>
      <c r="I35" s="3"/>
      <c r="J35" s="3"/>
      <c r="K35" s="3"/>
      <c r="L35" s="3"/>
      <c r="M35" s="3"/>
      <c r="N35" s="3"/>
      <c r="P35" s="3"/>
    </row>
    <row r="36" spans="1:27" s="41" customFormat="1" ht="12" customHeight="1">
      <c r="A36" s="39"/>
      <c r="B36" s="42" t="s">
        <v>34</v>
      </c>
      <c r="C36" s="196" t="s">
        <v>174</v>
      </c>
      <c r="D36" s="196"/>
      <c r="E36" s="196"/>
      <c r="F36" s="196"/>
      <c r="G36" s="196"/>
      <c r="H36" s="196"/>
      <c r="I36" s="196"/>
      <c r="J36" s="196"/>
      <c r="K36" s="196"/>
      <c r="L36" s="196"/>
      <c r="M36" s="196"/>
      <c r="N36" s="196"/>
      <c r="P36" s="40" t="s">
        <v>30</v>
      </c>
    </row>
    <row r="37" spans="1:27" s="41" customFormat="1" ht="12" customHeight="1">
      <c r="A37" s="39"/>
      <c r="B37" s="42" t="s">
        <v>37</v>
      </c>
      <c r="C37" s="182" t="s">
        <v>175</v>
      </c>
      <c r="D37" s="182"/>
      <c r="E37" s="182"/>
      <c r="F37" s="182"/>
      <c r="G37" s="182"/>
      <c r="H37" s="182"/>
      <c r="I37" s="182"/>
      <c r="J37" s="182"/>
      <c r="K37" s="182"/>
      <c r="L37" s="182"/>
      <c r="M37" s="182"/>
      <c r="N37" s="182"/>
      <c r="P37" s="40" t="s">
        <v>30</v>
      </c>
      <c r="AA37" s="69"/>
    </row>
    <row r="38" spans="1:27" ht="28.5" customHeight="1">
      <c r="A38" s="39"/>
      <c r="B38" s="42" t="s">
        <v>38</v>
      </c>
      <c r="C38" s="182" t="s">
        <v>176</v>
      </c>
      <c r="D38" s="182"/>
      <c r="E38" s="182"/>
      <c r="F38" s="182"/>
      <c r="G38" s="182"/>
      <c r="H38" s="182"/>
      <c r="I38" s="182"/>
      <c r="J38" s="182"/>
      <c r="K38" s="182"/>
      <c r="L38" s="182"/>
      <c r="M38" s="182"/>
      <c r="N38" s="182"/>
      <c r="P38" s="5" t="s">
        <v>31</v>
      </c>
    </row>
    <row r="39" spans="1:27" s="41" customFormat="1" ht="14.25">
      <c r="A39" s="3" t="s">
        <v>105</v>
      </c>
      <c r="B39" s="3"/>
      <c r="C39" s="3"/>
      <c r="D39" s="3"/>
      <c r="E39" s="3"/>
      <c r="F39" s="3"/>
      <c r="G39" s="3"/>
      <c r="H39" s="3"/>
      <c r="I39" s="3"/>
      <c r="J39" s="3"/>
      <c r="K39" s="3"/>
      <c r="L39" s="3"/>
      <c r="M39" s="3"/>
      <c r="N39" s="3"/>
      <c r="P39" s="3"/>
    </row>
    <row r="40" spans="1:27" ht="14.25">
      <c r="A40" s="3"/>
      <c r="B40" s="7" t="s">
        <v>59</v>
      </c>
      <c r="C40" s="182" t="s">
        <v>137</v>
      </c>
      <c r="D40" s="182"/>
      <c r="E40" s="182"/>
      <c r="F40" s="182"/>
      <c r="G40" s="182"/>
      <c r="H40" s="182"/>
      <c r="I40" s="182"/>
      <c r="J40" s="182"/>
      <c r="K40" s="182"/>
      <c r="L40" s="182"/>
      <c r="M40" s="182"/>
      <c r="N40" s="182"/>
      <c r="O40" s="3"/>
      <c r="P40" s="5" t="s">
        <v>140</v>
      </c>
    </row>
    <row r="41" spans="1:27" ht="33.75">
      <c r="A41" s="3"/>
      <c r="B41" s="7" t="s">
        <v>59</v>
      </c>
      <c r="C41" s="217" t="s">
        <v>181</v>
      </c>
      <c r="D41" s="217"/>
      <c r="E41" s="217"/>
      <c r="F41" s="217"/>
      <c r="G41" s="217"/>
      <c r="H41" s="217"/>
      <c r="I41" s="217"/>
      <c r="J41" s="217"/>
      <c r="K41" s="217"/>
      <c r="L41" s="217"/>
      <c r="M41" s="217"/>
      <c r="N41" s="217"/>
      <c r="O41" s="3"/>
      <c r="P41" s="77" t="s">
        <v>159</v>
      </c>
      <c r="AA41" s="41"/>
    </row>
    <row r="42" spans="1:27" ht="15" thickBot="1">
      <c r="A42" s="185" t="s">
        <v>197</v>
      </c>
      <c r="B42" s="185"/>
      <c r="C42" s="185"/>
      <c r="D42" s="185"/>
      <c r="E42" s="185"/>
      <c r="F42" s="18"/>
      <c r="G42" s="18"/>
      <c r="H42" s="18"/>
      <c r="I42" s="18"/>
      <c r="J42" s="18"/>
      <c r="K42" s="18"/>
      <c r="L42" s="18"/>
      <c r="M42" s="18"/>
      <c r="N42" s="18"/>
    </row>
    <row r="43" spans="1:27" ht="17.25" customHeight="1" thickTop="1">
      <c r="A43" s="18"/>
      <c r="B43" s="183" t="s">
        <v>88</v>
      </c>
      <c r="C43" s="164" t="s">
        <v>182</v>
      </c>
      <c r="D43" s="165"/>
      <c r="E43" s="166"/>
      <c r="F43" s="164" t="s">
        <v>183</v>
      </c>
      <c r="G43" s="165"/>
      <c r="H43" s="166"/>
      <c r="I43" s="164" t="s">
        <v>184</v>
      </c>
      <c r="J43" s="165"/>
      <c r="K43" s="165"/>
      <c r="L43" s="165"/>
      <c r="M43" s="166"/>
      <c r="N43" s="186" t="s">
        <v>145</v>
      </c>
    </row>
    <row r="44" spans="1:27" ht="17.25" customHeight="1">
      <c r="A44" s="18"/>
      <c r="B44" s="184"/>
      <c r="C44" s="45" t="s">
        <v>17</v>
      </c>
      <c r="D44" s="162" t="s">
        <v>18</v>
      </c>
      <c r="E44" s="163"/>
      <c r="F44" s="45" t="s">
        <v>17</v>
      </c>
      <c r="G44" s="162" t="s">
        <v>18</v>
      </c>
      <c r="H44" s="163"/>
      <c r="I44" s="45" t="s">
        <v>17</v>
      </c>
      <c r="J44" s="162" t="s">
        <v>18</v>
      </c>
      <c r="K44" s="162"/>
      <c r="L44" s="35" t="s">
        <v>19</v>
      </c>
      <c r="M44" s="36" t="s">
        <v>20</v>
      </c>
      <c r="N44" s="187"/>
    </row>
    <row r="45" spans="1:27">
      <c r="A45" s="18"/>
      <c r="B45" s="46" t="s">
        <v>21</v>
      </c>
      <c r="C45" s="47">
        <v>15000</v>
      </c>
      <c r="D45" s="48">
        <v>1000</v>
      </c>
      <c r="E45" s="49" t="s">
        <v>89</v>
      </c>
      <c r="F45" s="47">
        <v>20000</v>
      </c>
      <c r="G45" s="48">
        <v>500</v>
      </c>
      <c r="H45" s="49" t="s">
        <v>89</v>
      </c>
      <c r="I45" s="47">
        <v>7000</v>
      </c>
      <c r="J45" s="48">
        <v>2000</v>
      </c>
      <c r="K45" s="50" t="s">
        <v>89</v>
      </c>
      <c r="L45" s="51">
        <v>5000</v>
      </c>
      <c r="M45" s="52">
        <v>2000</v>
      </c>
      <c r="N45" s="103">
        <v>0</v>
      </c>
    </row>
    <row r="46" spans="1:27">
      <c r="A46" s="18"/>
      <c r="B46" s="46" t="s">
        <v>22</v>
      </c>
      <c r="C46" s="47">
        <v>15000</v>
      </c>
      <c r="D46" s="48">
        <v>1000</v>
      </c>
      <c r="E46" s="49" t="s">
        <v>89</v>
      </c>
      <c r="F46" s="47">
        <v>18000</v>
      </c>
      <c r="G46" s="48">
        <v>500</v>
      </c>
      <c r="H46" s="49" t="s">
        <v>89</v>
      </c>
      <c r="I46" s="47">
        <v>7000</v>
      </c>
      <c r="J46" s="48">
        <v>2000</v>
      </c>
      <c r="K46" s="50" t="s">
        <v>89</v>
      </c>
      <c r="L46" s="51">
        <v>5000</v>
      </c>
      <c r="M46" s="52">
        <v>2000</v>
      </c>
      <c r="N46" s="103">
        <v>0</v>
      </c>
    </row>
    <row r="47" spans="1:27">
      <c r="A47" s="18"/>
      <c r="B47" s="46" t="s">
        <v>23</v>
      </c>
      <c r="C47" s="47">
        <v>15000</v>
      </c>
      <c r="D47" s="48">
        <v>1000</v>
      </c>
      <c r="E47" s="49" t="s">
        <v>89</v>
      </c>
      <c r="F47" s="47">
        <v>12000</v>
      </c>
      <c r="G47" s="48">
        <v>300</v>
      </c>
      <c r="H47" s="49" t="s">
        <v>89</v>
      </c>
      <c r="I47" s="47">
        <v>2500</v>
      </c>
      <c r="J47" s="48">
        <v>1000</v>
      </c>
      <c r="K47" s="50" t="s">
        <v>89</v>
      </c>
      <c r="L47" s="51">
        <v>5000</v>
      </c>
      <c r="M47" s="52">
        <v>2000</v>
      </c>
      <c r="N47" s="103">
        <v>8800</v>
      </c>
    </row>
    <row r="48" spans="1:27">
      <c r="A48" s="18"/>
      <c r="B48" s="46" t="s">
        <v>24</v>
      </c>
      <c r="C48" s="47">
        <v>8000</v>
      </c>
      <c r="D48" s="48">
        <v>1000</v>
      </c>
      <c r="E48" s="49" t="s">
        <v>89</v>
      </c>
      <c r="F48" s="47">
        <v>3000</v>
      </c>
      <c r="G48" s="48">
        <v>200</v>
      </c>
      <c r="H48" s="49" t="s">
        <v>89</v>
      </c>
      <c r="I48" s="47">
        <v>2500</v>
      </c>
      <c r="J48" s="48">
        <v>700</v>
      </c>
      <c r="K48" s="50" t="s">
        <v>89</v>
      </c>
      <c r="L48" s="51">
        <v>5000</v>
      </c>
      <c r="M48" s="52">
        <v>2000</v>
      </c>
      <c r="N48" s="103">
        <v>3000</v>
      </c>
    </row>
    <row r="49" spans="1:35">
      <c r="A49" s="18"/>
      <c r="B49" s="70" t="s">
        <v>25</v>
      </c>
      <c r="C49" s="74">
        <v>8000</v>
      </c>
      <c r="D49" s="71">
        <v>1000</v>
      </c>
      <c r="E49" s="72" t="s">
        <v>89</v>
      </c>
      <c r="F49" s="74">
        <v>3000</v>
      </c>
      <c r="G49" s="71">
        <v>200</v>
      </c>
      <c r="H49" s="72" t="s">
        <v>89</v>
      </c>
      <c r="I49" s="74">
        <v>2500</v>
      </c>
      <c r="J49" s="71">
        <v>0</v>
      </c>
      <c r="K49" s="73" t="s">
        <v>89</v>
      </c>
      <c r="L49" s="75">
        <v>5000</v>
      </c>
      <c r="M49" s="76">
        <v>2000</v>
      </c>
      <c r="N49" s="104">
        <v>0</v>
      </c>
    </row>
    <row r="50" spans="1:35">
      <c r="A50" s="18"/>
      <c r="B50" s="46" t="s">
        <v>122</v>
      </c>
      <c r="C50" s="47">
        <v>15000</v>
      </c>
      <c r="D50" s="48">
        <v>1000</v>
      </c>
      <c r="E50" s="49" t="s">
        <v>89</v>
      </c>
      <c r="F50" s="47">
        <v>5000</v>
      </c>
      <c r="G50" s="48">
        <v>500</v>
      </c>
      <c r="H50" s="49" t="s">
        <v>89</v>
      </c>
      <c r="I50" s="47">
        <v>7000</v>
      </c>
      <c r="J50" s="48">
        <v>2000</v>
      </c>
      <c r="K50" s="50" t="s">
        <v>89</v>
      </c>
      <c r="L50" s="51">
        <v>5000</v>
      </c>
      <c r="M50" s="52">
        <v>2000</v>
      </c>
      <c r="N50" s="103">
        <v>0</v>
      </c>
    </row>
    <row r="51" spans="1:35">
      <c r="A51" s="18"/>
      <c r="B51" s="46" t="s">
        <v>26</v>
      </c>
      <c r="C51" s="47">
        <v>15000</v>
      </c>
      <c r="D51" s="48">
        <v>1000</v>
      </c>
      <c r="E51" s="49" t="s">
        <v>89</v>
      </c>
      <c r="F51" s="47">
        <v>5000</v>
      </c>
      <c r="G51" s="48">
        <v>500</v>
      </c>
      <c r="H51" s="49" t="s">
        <v>89</v>
      </c>
      <c r="I51" s="47">
        <v>7000</v>
      </c>
      <c r="J51" s="48">
        <v>2000</v>
      </c>
      <c r="K51" s="50" t="s">
        <v>89</v>
      </c>
      <c r="L51" s="51">
        <v>5000</v>
      </c>
      <c r="M51" s="52">
        <v>2000</v>
      </c>
      <c r="N51" s="103">
        <v>0</v>
      </c>
    </row>
    <row r="52" spans="1:35">
      <c r="A52" s="18"/>
      <c r="B52" s="46" t="s">
        <v>27</v>
      </c>
      <c r="C52" s="47">
        <v>15000</v>
      </c>
      <c r="D52" s="48">
        <v>1000</v>
      </c>
      <c r="E52" s="49" t="s">
        <v>89</v>
      </c>
      <c r="F52" s="47">
        <v>5000</v>
      </c>
      <c r="G52" s="48">
        <v>300</v>
      </c>
      <c r="H52" s="49" t="s">
        <v>89</v>
      </c>
      <c r="I52" s="47">
        <v>2500</v>
      </c>
      <c r="J52" s="48">
        <v>1000</v>
      </c>
      <c r="K52" s="50" t="s">
        <v>89</v>
      </c>
      <c r="L52" s="51">
        <v>5000</v>
      </c>
      <c r="M52" s="52">
        <v>2000</v>
      </c>
      <c r="N52" s="103">
        <v>0</v>
      </c>
    </row>
    <row r="53" spans="1:35">
      <c r="A53" s="18"/>
      <c r="B53" s="46" t="s">
        <v>90</v>
      </c>
      <c r="C53" s="47">
        <v>8000</v>
      </c>
      <c r="D53" s="48">
        <v>1000</v>
      </c>
      <c r="E53" s="49" t="s">
        <v>89</v>
      </c>
      <c r="F53" s="47">
        <v>3000</v>
      </c>
      <c r="G53" s="48">
        <v>200</v>
      </c>
      <c r="H53" s="49" t="s">
        <v>89</v>
      </c>
      <c r="I53" s="47">
        <v>2500</v>
      </c>
      <c r="J53" s="48">
        <v>700</v>
      </c>
      <c r="K53" s="50" t="s">
        <v>89</v>
      </c>
      <c r="L53" s="51">
        <v>5000</v>
      </c>
      <c r="M53" s="52">
        <v>2000</v>
      </c>
      <c r="N53" s="103">
        <v>0</v>
      </c>
    </row>
    <row r="54" spans="1:35" ht="14.25" thickBot="1">
      <c r="A54" s="18"/>
      <c r="B54" s="53" t="s">
        <v>29</v>
      </c>
      <c r="C54" s="54">
        <v>15000</v>
      </c>
      <c r="D54" s="55">
        <v>1000</v>
      </c>
      <c r="E54" s="56" t="s">
        <v>91</v>
      </c>
      <c r="F54" s="54">
        <v>20000</v>
      </c>
      <c r="G54" s="55">
        <v>500</v>
      </c>
      <c r="H54" s="56" t="s">
        <v>91</v>
      </c>
      <c r="I54" s="54">
        <v>7000</v>
      </c>
      <c r="J54" s="55">
        <v>1500</v>
      </c>
      <c r="K54" s="57" t="s">
        <v>91</v>
      </c>
      <c r="L54" s="58">
        <v>5000</v>
      </c>
      <c r="M54" s="59">
        <v>2000</v>
      </c>
      <c r="N54" s="105">
        <v>0</v>
      </c>
    </row>
    <row r="55" spans="1:35" ht="59.25" thickTop="1">
      <c r="A55" s="23"/>
      <c r="B55" s="205" t="s">
        <v>198</v>
      </c>
      <c r="C55" s="205"/>
      <c r="D55" s="205"/>
      <c r="E55" s="205"/>
      <c r="F55" s="205"/>
      <c r="G55" s="205"/>
      <c r="H55" s="205"/>
      <c r="I55" s="205"/>
      <c r="J55" s="205"/>
      <c r="K55" s="205"/>
      <c r="L55" s="205"/>
      <c r="M55" s="205"/>
      <c r="N55" s="205"/>
      <c r="P55" s="77" t="s">
        <v>160</v>
      </c>
    </row>
    <row r="56" spans="1:35" ht="15" customHeight="1" thickBot="1">
      <c r="A56" s="185" t="s">
        <v>123</v>
      </c>
      <c r="B56" s="185"/>
      <c r="C56" s="185"/>
      <c r="D56" s="185"/>
      <c r="E56" s="185"/>
      <c r="F56" s="18"/>
      <c r="G56" s="18"/>
      <c r="I56" s="178" t="s">
        <v>186</v>
      </c>
      <c r="J56" s="178"/>
      <c r="K56" s="178"/>
      <c r="L56" s="178"/>
      <c r="M56" s="178"/>
      <c r="N56" s="178"/>
      <c r="AD56" s="145"/>
      <c r="AE56" s="145"/>
      <c r="AF56" s="145"/>
      <c r="AG56" s="145"/>
      <c r="AH56" s="145"/>
      <c r="AI56" s="145"/>
    </row>
    <row r="57" spans="1:35" ht="18" customHeight="1" thickTop="1">
      <c r="A57" s="18"/>
      <c r="B57" s="183" t="s">
        <v>129</v>
      </c>
      <c r="C57" s="164" t="s">
        <v>185</v>
      </c>
      <c r="D57" s="165"/>
      <c r="E57" s="165"/>
      <c r="F57" s="165"/>
      <c r="G57" s="170"/>
      <c r="H57" s="149" t="s">
        <v>256</v>
      </c>
      <c r="I57" s="178"/>
      <c r="J57" s="178"/>
      <c r="K57" s="178"/>
      <c r="L57" s="178"/>
      <c r="M57" s="178"/>
      <c r="N57" s="178"/>
      <c r="AC57" s="145"/>
      <c r="AD57" s="145"/>
      <c r="AE57" s="145"/>
      <c r="AF57" s="145"/>
      <c r="AG57" s="145"/>
      <c r="AH57" s="145"/>
      <c r="AI57" s="145"/>
    </row>
    <row r="58" spans="1:35" ht="18" customHeight="1">
      <c r="A58" s="18"/>
      <c r="B58" s="184"/>
      <c r="C58" s="45" t="s">
        <v>17</v>
      </c>
      <c r="D58" s="162" t="s">
        <v>18</v>
      </c>
      <c r="E58" s="162"/>
      <c r="F58" s="35" t="s">
        <v>19</v>
      </c>
      <c r="G58" s="146" t="s">
        <v>20</v>
      </c>
      <c r="H58" s="150" t="s">
        <v>257</v>
      </c>
      <c r="I58" s="178"/>
      <c r="J58" s="178"/>
      <c r="K58" s="178"/>
      <c r="L58" s="178"/>
      <c r="M58" s="178"/>
      <c r="N58" s="178"/>
      <c r="AC58" s="145"/>
      <c r="AD58" s="145"/>
      <c r="AE58" s="145"/>
      <c r="AF58" s="145"/>
      <c r="AG58" s="145"/>
      <c r="AH58" s="145"/>
      <c r="AI58" s="145"/>
    </row>
    <row r="59" spans="1:35" ht="14.45" customHeight="1">
      <c r="A59" s="18"/>
      <c r="B59" s="46" t="s">
        <v>124</v>
      </c>
      <c r="C59" s="47">
        <v>3000</v>
      </c>
      <c r="D59" s="48">
        <v>1000</v>
      </c>
      <c r="E59" s="50" t="s">
        <v>125</v>
      </c>
      <c r="F59" s="51">
        <v>5000</v>
      </c>
      <c r="G59" s="147">
        <v>2000</v>
      </c>
      <c r="H59" s="151">
        <v>10000</v>
      </c>
      <c r="I59" s="178"/>
      <c r="J59" s="178"/>
      <c r="K59" s="178"/>
      <c r="L59" s="178"/>
      <c r="M59" s="178"/>
      <c r="N59" s="178"/>
      <c r="AC59" s="145"/>
      <c r="AD59" s="145"/>
      <c r="AE59" s="145"/>
      <c r="AF59" s="145"/>
      <c r="AG59" s="145"/>
      <c r="AH59" s="145"/>
      <c r="AI59" s="145"/>
    </row>
    <row r="60" spans="1:35" ht="14.45" customHeight="1">
      <c r="A60" s="18"/>
      <c r="B60" s="46" t="s">
        <v>126</v>
      </c>
      <c r="C60" s="47">
        <v>2000</v>
      </c>
      <c r="D60" s="48">
        <v>700</v>
      </c>
      <c r="E60" s="50" t="s">
        <v>125</v>
      </c>
      <c r="F60" s="51">
        <v>5000</v>
      </c>
      <c r="G60" s="147">
        <v>2000</v>
      </c>
      <c r="H60" s="151">
        <v>10000</v>
      </c>
      <c r="I60" s="178"/>
      <c r="J60" s="178"/>
      <c r="K60" s="178"/>
      <c r="L60" s="178"/>
      <c r="M60" s="178"/>
      <c r="N60" s="178"/>
      <c r="AC60" s="145"/>
      <c r="AD60" s="145"/>
      <c r="AE60" s="145"/>
      <c r="AF60" s="145"/>
      <c r="AG60" s="145"/>
      <c r="AH60" s="145"/>
      <c r="AI60" s="145"/>
    </row>
    <row r="61" spans="1:35" ht="14.45" customHeight="1">
      <c r="A61" s="18"/>
      <c r="B61" s="46" t="s">
        <v>127</v>
      </c>
      <c r="C61" s="47">
        <v>2000</v>
      </c>
      <c r="D61" s="48">
        <v>500</v>
      </c>
      <c r="E61" s="50" t="s">
        <v>125</v>
      </c>
      <c r="F61" s="51">
        <v>5000</v>
      </c>
      <c r="G61" s="147">
        <v>2000</v>
      </c>
      <c r="H61" s="151">
        <v>10000</v>
      </c>
      <c r="I61" s="178"/>
      <c r="J61" s="178"/>
      <c r="K61" s="178"/>
      <c r="L61" s="178"/>
      <c r="M61" s="178"/>
      <c r="N61" s="178"/>
      <c r="AC61" s="145"/>
      <c r="AD61" s="145"/>
      <c r="AE61" s="145"/>
      <c r="AF61" s="145"/>
      <c r="AG61" s="145"/>
      <c r="AH61" s="145"/>
      <c r="AI61" s="145"/>
    </row>
    <row r="62" spans="1:35" ht="14.45" customHeight="1" thickBot="1">
      <c r="A62" s="18"/>
      <c r="B62" s="53" t="s">
        <v>128</v>
      </c>
      <c r="C62" s="54">
        <v>2000</v>
      </c>
      <c r="D62" s="55">
        <v>0</v>
      </c>
      <c r="E62" s="57" t="s">
        <v>125</v>
      </c>
      <c r="F62" s="58">
        <v>5000</v>
      </c>
      <c r="G62" s="148">
        <v>2000</v>
      </c>
      <c r="H62" s="152">
        <v>10000</v>
      </c>
      <c r="I62" s="178"/>
      <c r="J62" s="178"/>
      <c r="K62" s="178"/>
      <c r="L62" s="178"/>
      <c r="M62" s="178"/>
      <c r="N62" s="178"/>
      <c r="AC62" s="145"/>
      <c r="AD62" s="145"/>
      <c r="AE62" s="145"/>
      <c r="AF62" s="145"/>
      <c r="AG62" s="145"/>
      <c r="AH62" s="145"/>
      <c r="AI62" s="145"/>
    </row>
    <row r="63" spans="1:35" ht="9" customHeight="1" thickTop="1">
      <c r="A63" s="18"/>
      <c r="B63" s="95"/>
      <c r="C63" s="96"/>
      <c r="D63" s="97"/>
      <c r="E63" s="97"/>
      <c r="F63" s="96"/>
      <c r="G63" s="97"/>
      <c r="H63" s="97"/>
      <c r="I63" s="96"/>
      <c r="J63" s="97"/>
      <c r="K63" s="97"/>
      <c r="L63" s="96"/>
      <c r="M63" s="96"/>
      <c r="N63" s="97"/>
    </row>
    <row r="64" spans="1:35" s="41" customFormat="1" ht="14.25" customHeight="1">
      <c r="A64" s="28" t="s">
        <v>143</v>
      </c>
      <c r="B64" s="20"/>
      <c r="C64" s="25"/>
      <c r="D64" s="171" t="s">
        <v>150</v>
      </c>
      <c r="E64" s="171"/>
      <c r="F64" s="171"/>
      <c r="G64" s="171"/>
      <c r="H64" s="171"/>
      <c r="I64" s="171"/>
      <c r="J64" s="171"/>
      <c r="K64" s="171"/>
      <c r="L64" s="171"/>
      <c r="M64" s="171"/>
      <c r="N64" s="171"/>
      <c r="P64" s="11"/>
    </row>
    <row r="65" spans="1:20" ht="13.5" customHeight="1">
      <c r="A65" s="44"/>
      <c r="B65" s="43" t="s">
        <v>34</v>
      </c>
      <c r="C65" s="199" t="s">
        <v>144</v>
      </c>
      <c r="D65" s="199"/>
      <c r="E65" s="172" t="s">
        <v>152</v>
      </c>
      <c r="F65" s="172"/>
      <c r="G65" s="172"/>
      <c r="H65" s="172"/>
      <c r="I65" s="172"/>
      <c r="J65" s="172"/>
      <c r="K65" s="172"/>
      <c r="L65" s="172"/>
      <c r="M65" s="172"/>
      <c r="N65" s="172"/>
      <c r="P65" s="41"/>
    </row>
    <row r="66" spans="1:20">
      <c r="A66" s="44"/>
      <c r="B66" s="43"/>
      <c r="C66" s="102"/>
      <c r="D66" s="29"/>
      <c r="E66" s="172" t="s">
        <v>199</v>
      </c>
      <c r="F66" s="172"/>
      <c r="G66" s="172"/>
      <c r="H66" s="172"/>
      <c r="I66" s="172"/>
      <c r="J66" s="172"/>
      <c r="K66" s="172"/>
      <c r="L66" s="172"/>
      <c r="M66" s="172"/>
      <c r="N66" s="172"/>
      <c r="P66" s="41"/>
    </row>
    <row r="67" spans="1:20">
      <c r="A67" s="44"/>
      <c r="B67" s="43"/>
      <c r="C67" s="173" t="s">
        <v>146</v>
      </c>
      <c r="D67" s="156"/>
      <c r="E67" s="156"/>
      <c r="F67" s="156"/>
      <c r="G67" s="156"/>
      <c r="H67" s="156"/>
      <c r="I67" s="156"/>
      <c r="J67" s="156"/>
      <c r="K67" s="156"/>
      <c r="L67" s="156"/>
      <c r="M67" s="156"/>
      <c r="N67" s="156"/>
      <c r="P67" s="41"/>
    </row>
    <row r="68" spans="1:20" ht="14.25" customHeight="1">
      <c r="A68" s="23"/>
      <c r="B68" s="20"/>
      <c r="C68" s="27"/>
      <c r="D68" s="156" t="s">
        <v>200</v>
      </c>
      <c r="E68" s="156"/>
      <c r="F68" s="156"/>
      <c r="G68" s="156"/>
      <c r="H68" s="156"/>
      <c r="I68" s="156"/>
      <c r="J68" s="156"/>
      <c r="K68" s="156"/>
      <c r="L68" s="156"/>
      <c r="M68" s="156"/>
      <c r="N68" s="156"/>
      <c r="P68" s="60" t="s">
        <v>31</v>
      </c>
    </row>
    <row r="69" spans="1:20" ht="15" customHeight="1">
      <c r="A69" s="201"/>
      <c r="B69" s="201"/>
      <c r="C69" s="201"/>
      <c r="D69" s="202" t="s">
        <v>46</v>
      </c>
      <c r="E69" s="202"/>
      <c r="F69" s="202"/>
      <c r="G69" s="202"/>
      <c r="H69" s="202"/>
      <c r="I69" s="61" t="s">
        <v>44</v>
      </c>
      <c r="J69" s="203">
        <f>D45+G45+J45</f>
        <v>3500</v>
      </c>
      <c r="K69" s="203"/>
      <c r="L69" s="62" t="s">
        <v>35</v>
      </c>
      <c r="P69" s="11"/>
    </row>
    <row r="70" spans="1:20" ht="15" customHeight="1">
      <c r="A70" s="44"/>
      <c r="B70" s="43"/>
      <c r="C70" s="29"/>
      <c r="D70" s="175" t="s">
        <v>84</v>
      </c>
      <c r="E70" s="175"/>
      <c r="F70" s="175"/>
      <c r="G70" s="175"/>
      <c r="H70" s="175"/>
      <c r="I70" s="63" t="s">
        <v>44</v>
      </c>
      <c r="J70" s="167">
        <f t="shared" ref="J70:J77" si="0">D47+G47+J47</f>
        <v>2300</v>
      </c>
      <c r="K70" s="167"/>
      <c r="L70" s="64" t="s">
        <v>35</v>
      </c>
      <c r="P70" s="11"/>
    </row>
    <row r="71" spans="1:20" ht="15" customHeight="1">
      <c r="A71" s="44"/>
      <c r="B71" s="43"/>
      <c r="C71" s="29"/>
      <c r="D71" s="175" t="s">
        <v>118</v>
      </c>
      <c r="E71" s="175"/>
      <c r="F71" s="175"/>
      <c r="G71" s="175"/>
      <c r="H71" s="175"/>
      <c r="I71" s="63" t="s">
        <v>44</v>
      </c>
      <c r="J71" s="167">
        <f t="shared" si="0"/>
        <v>1900</v>
      </c>
      <c r="K71" s="167"/>
      <c r="L71" s="64" t="s">
        <v>35</v>
      </c>
      <c r="P71" s="11"/>
    </row>
    <row r="72" spans="1:20" ht="15" customHeight="1">
      <c r="A72" s="44"/>
      <c r="B72" s="43"/>
      <c r="C72" s="29"/>
      <c r="D72" s="175" t="s">
        <v>85</v>
      </c>
      <c r="E72" s="175"/>
      <c r="F72" s="175"/>
      <c r="G72" s="175"/>
      <c r="H72" s="175"/>
      <c r="I72" s="63" t="s">
        <v>44</v>
      </c>
      <c r="J72" s="167">
        <f t="shared" si="0"/>
        <v>1200</v>
      </c>
      <c r="K72" s="167"/>
      <c r="L72" s="64" t="s">
        <v>35</v>
      </c>
      <c r="M72" s="161" t="s">
        <v>234</v>
      </c>
      <c r="N72" s="161"/>
      <c r="P72" s="11"/>
    </row>
    <row r="73" spans="1:20" ht="15" customHeight="1">
      <c r="A73" s="44"/>
      <c r="B73" s="43"/>
      <c r="C73" s="29"/>
      <c r="D73" s="175" t="s">
        <v>119</v>
      </c>
      <c r="E73" s="175"/>
      <c r="F73" s="175"/>
      <c r="G73" s="175"/>
      <c r="H73" s="175"/>
      <c r="I73" s="63" t="s">
        <v>44</v>
      </c>
      <c r="J73" s="167">
        <f t="shared" si="0"/>
        <v>3500</v>
      </c>
      <c r="K73" s="167"/>
      <c r="L73" s="64" t="s">
        <v>35</v>
      </c>
      <c r="P73" s="11"/>
    </row>
    <row r="74" spans="1:20" ht="15" customHeight="1">
      <c r="A74" s="44"/>
      <c r="B74" s="43"/>
      <c r="C74" s="29"/>
      <c r="D74" s="175" t="s">
        <v>86</v>
      </c>
      <c r="E74" s="175"/>
      <c r="F74" s="175"/>
      <c r="G74" s="175"/>
      <c r="H74" s="175"/>
      <c r="I74" s="63" t="s">
        <v>44</v>
      </c>
      <c r="J74" s="167">
        <f t="shared" si="0"/>
        <v>3500</v>
      </c>
      <c r="K74" s="167"/>
      <c r="L74" s="64" t="s">
        <v>35</v>
      </c>
      <c r="P74" s="11"/>
    </row>
    <row r="75" spans="1:20" ht="15" customHeight="1">
      <c r="A75" s="44"/>
      <c r="B75" s="43"/>
      <c r="C75" s="29"/>
      <c r="D75" s="175" t="s">
        <v>97</v>
      </c>
      <c r="E75" s="175"/>
      <c r="F75" s="175"/>
      <c r="G75" s="175"/>
      <c r="H75" s="175"/>
      <c r="I75" s="63" t="s">
        <v>44</v>
      </c>
      <c r="J75" s="167">
        <f t="shared" si="0"/>
        <v>2300</v>
      </c>
      <c r="K75" s="167"/>
      <c r="L75" s="64" t="s">
        <v>35</v>
      </c>
      <c r="P75" s="11"/>
    </row>
    <row r="76" spans="1:20" ht="15" customHeight="1">
      <c r="A76" s="44"/>
      <c r="B76" s="43"/>
      <c r="C76" s="29"/>
      <c r="D76" s="175" t="s">
        <v>87</v>
      </c>
      <c r="E76" s="175"/>
      <c r="F76" s="175"/>
      <c r="G76" s="175"/>
      <c r="H76" s="175"/>
      <c r="I76" s="63" t="s">
        <v>44</v>
      </c>
      <c r="J76" s="167">
        <f t="shared" si="0"/>
        <v>1900</v>
      </c>
      <c r="K76" s="167"/>
      <c r="L76" s="64" t="s">
        <v>35</v>
      </c>
      <c r="P76" s="11"/>
    </row>
    <row r="77" spans="1:20" s="41" customFormat="1" ht="15" customHeight="1">
      <c r="A77" s="44"/>
      <c r="B77" s="43"/>
      <c r="C77" s="29"/>
      <c r="D77" s="175" t="s">
        <v>115</v>
      </c>
      <c r="E77" s="175"/>
      <c r="F77" s="175"/>
      <c r="G77" s="175"/>
      <c r="H77" s="175"/>
      <c r="I77" s="63" t="s">
        <v>44</v>
      </c>
      <c r="J77" s="167">
        <f t="shared" si="0"/>
        <v>3000</v>
      </c>
      <c r="K77" s="167"/>
      <c r="L77" s="64" t="s">
        <v>35</v>
      </c>
      <c r="M77"/>
      <c r="N77"/>
      <c r="P77" s="11"/>
    </row>
    <row r="78" spans="1:20" ht="14.25" customHeight="1">
      <c r="A78" s="44"/>
      <c r="B78" s="43" t="s">
        <v>37</v>
      </c>
      <c r="C78" s="173" t="s">
        <v>117</v>
      </c>
      <c r="D78" s="173"/>
      <c r="E78" s="173" t="s">
        <v>153</v>
      </c>
      <c r="F78" s="173"/>
      <c r="G78" s="173"/>
      <c r="H78" s="173"/>
      <c r="I78" s="173"/>
      <c r="J78" s="173"/>
      <c r="K78" s="173"/>
      <c r="L78" s="173"/>
      <c r="M78" s="173"/>
      <c r="N78" s="173"/>
      <c r="P78" s="41"/>
    </row>
    <row r="79" spans="1:20" ht="14.25">
      <c r="A79" s="23"/>
      <c r="B79" s="20"/>
      <c r="C79" s="27"/>
      <c r="D79" s="156" t="s">
        <v>200</v>
      </c>
      <c r="E79" s="156"/>
      <c r="F79" s="156"/>
      <c r="G79" s="156"/>
      <c r="H79" s="156"/>
      <c r="I79" s="156"/>
      <c r="J79" s="156"/>
      <c r="K79" s="156"/>
      <c r="L79" s="156"/>
      <c r="M79" s="156"/>
      <c r="N79" s="156"/>
      <c r="P79" s="5" t="s">
        <v>30</v>
      </c>
    </row>
    <row r="80" spans="1:20" ht="28.15" customHeight="1">
      <c r="A80" s="23"/>
      <c r="B80" s="20"/>
      <c r="C80" s="174" t="s">
        <v>147</v>
      </c>
      <c r="D80" s="174"/>
      <c r="E80" s="174"/>
      <c r="F80" s="174"/>
      <c r="G80" s="174"/>
      <c r="H80" s="174"/>
      <c r="I80" s="174"/>
      <c r="J80" s="174"/>
      <c r="K80" s="174"/>
      <c r="L80" s="174"/>
      <c r="M80" s="174"/>
      <c r="N80" s="174"/>
      <c r="P80" s="60" t="s">
        <v>57</v>
      </c>
      <c r="T80" s="37"/>
    </row>
    <row r="81" spans="1:20" ht="14.25">
      <c r="A81" s="23"/>
      <c r="B81" s="43" t="s">
        <v>38</v>
      </c>
      <c r="C81" s="173" t="s">
        <v>42</v>
      </c>
      <c r="D81" s="173"/>
      <c r="E81" s="173"/>
      <c r="F81" s="173"/>
      <c r="G81" s="173"/>
      <c r="H81" s="156" t="s">
        <v>43</v>
      </c>
      <c r="I81" s="156"/>
      <c r="J81" s="156"/>
      <c r="K81" s="156"/>
      <c r="L81" s="155">
        <v>11000</v>
      </c>
      <c r="M81" s="155"/>
      <c r="N81" s="26" t="s">
        <v>35</v>
      </c>
    </row>
    <row r="82" spans="1:20" ht="14.25">
      <c r="A82" s="23"/>
      <c r="B82" s="20"/>
      <c r="C82" s="27"/>
      <c r="D82" s="156" t="s">
        <v>148</v>
      </c>
      <c r="E82" s="156"/>
      <c r="F82" s="156"/>
      <c r="G82" s="156"/>
      <c r="H82" s="156"/>
      <c r="I82" s="156"/>
      <c r="J82" s="156"/>
      <c r="K82" s="156"/>
      <c r="L82" s="156"/>
      <c r="M82" s="156"/>
      <c r="N82" s="156"/>
      <c r="P82" s="5" t="s">
        <v>30</v>
      </c>
    </row>
    <row r="83" spans="1:20" ht="18">
      <c r="A83" s="23"/>
      <c r="B83" s="20"/>
      <c r="C83" s="174" t="s">
        <v>142</v>
      </c>
      <c r="D83" s="174"/>
      <c r="E83" s="174"/>
      <c r="F83" s="174"/>
      <c r="G83" s="174"/>
      <c r="H83" s="174"/>
      <c r="I83" s="174"/>
      <c r="J83" s="174"/>
      <c r="K83" s="174"/>
      <c r="L83" s="174"/>
      <c r="M83" s="174"/>
      <c r="N83" s="174"/>
      <c r="P83" s="60" t="s">
        <v>31</v>
      </c>
      <c r="T83" s="37"/>
    </row>
    <row r="84" spans="1:20" ht="14.25" customHeight="1">
      <c r="A84" s="23"/>
      <c r="B84" s="43" t="s">
        <v>113</v>
      </c>
      <c r="C84" s="168" t="s">
        <v>149</v>
      </c>
      <c r="D84" s="168"/>
      <c r="E84" s="168"/>
      <c r="F84" s="168"/>
      <c r="G84" s="168"/>
      <c r="H84" s="169" t="s">
        <v>154</v>
      </c>
      <c r="I84" s="169"/>
      <c r="J84" s="169"/>
      <c r="K84" s="169"/>
      <c r="L84" s="169"/>
      <c r="M84" s="169"/>
      <c r="N84" s="169"/>
    </row>
    <row r="85" spans="1:20" ht="14.25">
      <c r="A85" s="200" t="s">
        <v>8</v>
      </c>
      <c r="B85" s="200"/>
      <c r="C85" s="200"/>
      <c r="D85" s="200"/>
      <c r="E85" s="200"/>
      <c r="F85" s="200"/>
      <c r="G85" s="200"/>
      <c r="H85" s="200"/>
      <c r="I85" s="200"/>
      <c r="J85" s="200"/>
      <c r="K85" s="200"/>
      <c r="L85" s="200"/>
      <c r="M85" s="200"/>
      <c r="N85" s="200"/>
    </row>
    <row r="86" spans="1:20" ht="21">
      <c r="A86" s="198" t="s">
        <v>108</v>
      </c>
      <c r="B86" s="198"/>
      <c r="C86" s="198"/>
      <c r="D86" s="198"/>
      <c r="E86" s="198"/>
      <c r="F86" s="198"/>
      <c r="G86" s="198"/>
      <c r="H86" s="198"/>
      <c r="I86" s="198"/>
      <c r="J86" s="198"/>
      <c r="K86" s="198"/>
      <c r="L86" s="198"/>
      <c r="M86" s="198"/>
      <c r="N86" s="198"/>
    </row>
    <row r="87" spans="1:20" ht="21">
      <c r="A87" s="100"/>
      <c r="B87" s="100"/>
      <c r="C87" s="100"/>
      <c r="D87" s="100"/>
      <c r="E87" s="100"/>
      <c r="F87" s="100"/>
      <c r="G87" s="100"/>
      <c r="H87" s="100"/>
      <c r="I87" s="100"/>
      <c r="J87" s="100"/>
      <c r="K87" s="100"/>
      <c r="L87" s="100"/>
      <c r="M87" s="100"/>
      <c r="N87" s="106" t="s">
        <v>259</v>
      </c>
    </row>
    <row r="89" spans="1:20" ht="14.25">
      <c r="B89" s="159" t="s">
        <v>1</v>
      </c>
      <c r="C89" s="159"/>
      <c r="D89" s="159"/>
      <c r="E89" s="7" t="s">
        <v>3</v>
      </c>
      <c r="F89" s="153" t="s">
        <v>237</v>
      </c>
      <c r="G89" s="153"/>
      <c r="H89" s="153"/>
      <c r="I89" s="153"/>
      <c r="J89" s="153"/>
      <c r="K89" s="153"/>
      <c r="L89" s="153"/>
      <c r="M89" s="153"/>
      <c r="N89" s="153"/>
      <c r="O89" t="s">
        <v>241</v>
      </c>
    </row>
    <row r="90" spans="1:20" ht="14.25">
      <c r="E90" s="6"/>
      <c r="F90" s="153" t="s">
        <v>240</v>
      </c>
      <c r="G90" s="176"/>
      <c r="H90" s="176"/>
      <c r="I90" s="176"/>
      <c r="J90" s="176"/>
      <c r="K90" s="176"/>
      <c r="L90" s="176"/>
      <c r="M90" s="176"/>
      <c r="N90" s="176"/>
      <c r="O90" t="s">
        <v>101</v>
      </c>
    </row>
    <row r="91" spans="1:20" ht="14.25">
      <c r="E91" s="6"/>
      <c r="F91" s="153" t="s">
        <v>239</v>
      </c>
      <c r="G91" s="153"/>
      <c r="H91" s="153"/>
      <c r="I91" s="153"/>
      <c r="J91" s="153"/>
      <c r="K91" s="153"/>
      <c r="L91" s="153"/>
      <c r="M91" s="153"/>
      <c r="N91" s="153"/>
    </row>
    <row r="92" spans="1:20" ht="15.75" customHeight="1">
      <c r="E92" s="6"/>
      <c r="F92" s="154" t="s">
        <v>238</v>
      </c>
      <c r="G92" s="154"/>
      <c r="H92" s="154"/>
      <c r="I92" s="154"/>
      <c r="J92" s="154"/>
      <c r="K92" s="154"/>
      <c r="L92" s="154"/>
      <c r="M92" s="154"/>
      <c r="N92" s="154"/>
    </row>
    <row r="93" spans="1:20" ht="7.5" customHeight="1">
      <c r="E93" s="6"/>
      <c r="F93" s="101"/>
      <c r="G93" s="101"/>
      <c r="H93" s="101"/>
      <c r="I93" s="101"/>
      <c r="J93" s="101"/>
      <c r="K93" s="101"/>
      <c r="L93" s="101"/>
      <c r="M93" s="101"/>
      <c r="N93" s="101"/>
    </row>
    <row r="94" spans="1:20" ht="14.25" hidden="1">
      <c r="E94" s="7" t="s">
        <v>4</v>
      </c>
      <c r="F94" s="153" t="s">
        <v>92</v>
      </c>
      <c r="G94" s="153"/>
      <c r="H94" s="153"/>
      <c r="I94" s="153"/>
      <c r="J94" s="153"/>
      <c r="K94" s="153"/>
      <c r="L94" s="153"/>
      <c r="M94" s="153"/>
      <c r="N94" s="153"/>
    </row>
    <row r="95" spans="1:20" ht="14.25" hidden="1">
      <c r="E95" s="6"/>
      <c r="F95" s="153" t="s">
        <v>157</v>
      </c>
      <c r="G95" s="153"/>
      <c r="H95" s="153"/>
      <c r="I95" s="153"/>
      <c r="J95" s="153"/>
      <c r="K95" s="153"/>
      <c r="L95" s="153"/>
      <c r="M95" s="153"/>
      <c r="N95" s="153"/>
    </row>
    <row r="96" spans="1:20" ht="7.5" hidden="1" customHeight="1">
      <c r="E96" s="6"/>
      <c r="F96" s="67"/>
      <c r="G96" s="67"/>
      <c r="H96" s="67"/>
      <c r="I96" s="67"/>
      <c r="J96" s="67"/>
      <c r="K96" s="67"/>
      <c r="L96" s="67"/>
      <c r="M96" s="67"/>
      <c r="N96" s="67"/>
    </row>
    <row r="97" spans="2:15" ht="6.75" customHeight="1" thickBot="1">
      <c r="B97" s="78"/>
      <c r="C97" s="78"/>
      <c r="D97" s="78"/>
      <c r="E97" s="79"/>
      <c r="F97" s="80"/>
      <c r="G97" s="80"/>
      <c r="H97" s="80"/>
      <c r="I97" s="80"/>
      <c r="J97" s="80"/>
      <c r="K97" s="80"/>
      <c r="L97" s="80"/>
      <c r="M97" s="80"/>
      <c r="N97" s="80"/>
    </row>
    <row r="98" spans="2:15" ht="6.75" customHeight="1">
      <c r="B98" s="78"/>
      <c r="C98" s="81"/>
      <c r="D98" s="81"/>
      <c r="E98" s="81"/>
      <c r="F98" s="81"/>
      <c r="G98" s="81"/>
      <c r="H98" s="81"/>
      <c r="I98" s="81"/>
      <c r="J98" s="81"/>
      <c r="K98" s="81"/>
      <c r="L98" s="81"/>
      <c r="M98" s="78"/>
      <c r="N98" s="78"/>
    </row>
    <row r="99" spans="2:15">
      <c r="B99" s="78"/>
      <c r="C99" s="78"/>
      <c r="D99" s="78"/>
      <c r="E99" s="78"/>
      <c r="F99" s="78"/>
      <c r="G99" s="78"/>
      <c r="H99" s="78"/>
      <c r="I99" s="78"/>
      <c r="J99" s="78"/>
      <c r="K99" s="78"/>
      <c r="L99" s="78"/>
      <c r="M99" s="78"/>
      <c r="N99" s="78"/>
    </row>
    <row r="100" spans="2:15" ht="14.25">
      <c r="B100" s="159" t="s">
        <v>2</v>
      </c>
      <c r="C100" s="159"/>
      <c r="D100" s="159"/>
      <c r="E100" s="7" t="s">
        <v>3</v>
      </c>
      <c r="F100" s="153" t="s">
        <v>179</v>
      </c>
      <c r="G100" s="153"/>
      <c r="H100" s="153"/>
      <c r="I100" s="153"/>
      <c r="J100" s="153"/>
      <c r="K100" s="153"/>
      <c r="L100" s="153"/>
      <c r="M100" s="153"/>
      <c r="N100" s="153"/>
      <c r="O100" t="s">
        <v>180</v>
      </c>
    </row>
    <row r="101" spans="2:15" ht="14.25">
      <c r="B101" s="159" t="s">
        <v>50</v>
      </c>
      <c r="C101" s="159"/>
      <c r="D101" s="159"/>
      <c r="E101" s="6"/>
      <c r="F101" s="153" t="s">
        <v>109</v>
      </c>
      <c r="G101" s="153"/>
      <c r="H101" s="153"/>
      <c r="I101" s="153"/>
      <c r="J101" s="153"/>
      <c r="K101" s="153"/>
      <c r="L101" s="153"/>
      <c r="M101" s="153"/>
      <c r="N101" s="153"/>
      <c r="O101" t="s">
        <v>107</v>
      </c>
    </row>
    <row r="102" spans="2:15" ht="14.25">
      <c r="B102" s="159" t="s">
        <v>51</v>
      </c>
      <c r="C102" s="159"/>
      <c r="D102" s="159"/>
      <c r="E102" s="6"/>
      <c r="F102" s="153" t="s">
        <v>111</v>
      </c>
      <c r="G102" s="153"/>
      <c r="H102" s="153"/>
      <c r="I102" s="153"/>
      <c r="J102" s="153"/>
      <c r="K102" s="153"/>
      <c r="L102" s="153"/>
      <c r="M102" s="153"/>
      <c r="N102" s="153"/>
    </row>
    <row r="103" spans="2:15" ht="15.75" customHeight="1">
      <c r="E103" s="6"/>
      <c r="F103" s="154" t="s">
        <v>178</v>
      </c>
      <c r="G103" s="154"/>
      <c r="H103" s="154"/>
      <c r="I103" s="154"/>
      <c r="J103" s="154"/>
      <c r="K103" s="154"/>
      <c r="L103" s="154"/>
      <c r="M103" s="154"/>
      <c r="N103" s="154"/>
    </row>
    <row r="104" spans="2:15" ht="7.5" customHeight="1">
      <c r="E104" s="6"/>
      <c r="F104" s="101"/>
      <c r="G104" s="101"/>
      <c r="H104" s="101"/>
      <c r="I104" s="101"/>
      <c r="J104" s="101"/>
      <c r="K104" s="101"/>
      <c r="L104" s="101"/>
      <c r="M104" s="101"/>
      <c r="N104" s="101"/>
    </row>
    <row r="105" spans="2:15" ht="14.25" hidden="1">
      <c r="B105" s="78"/>
      <c r="C105" s="78"/>
      <c r="D105" s="78"/>
      <c r="E105" s="7" t="s">
        <v>4</v>
      </c>
      <c r="F105" s="153" t="s">
        <v>106</v>
      </c>
      <c r="G105" s="153"/>
      <c r="H105" s="153"/>
      <c r="I105" s="153"/>
      <c r="J105" s="153"/>
      <c r="K105" s="153"/>
      <c r="L105" s="153"/>
      <c r="M105" s="153"/>
      <c r="N105" s="153"/>
    </row>
    <row r="106" spans="2:15" ht="14.25" hidden="1">
      <c r="B106" s="78"/>
      <c r="C106" s="78"/>
      <c r="D106" s="78"/>
      <c r="E106" s="6"/>
      <c r="F106" s="153" t="s">
        <v>169</v>
      </c>
      <c r="G106" s="153"/>
      <c r="H106" s="153"/>
      <c r="I106" s="153"/>
      <c r="J106" s="153"/>
      <c r="K106" s="153"/>
      <c r="L106" s="153"/>
      <c r="M106" s="153"/>
      <c r="N106" s="153"/>
    </row>
    <row r="107" spans="2:15" ht="7.5" hidden="1" customHeight="1">
      <c r="B107" s="78"/>
      <c r="C107" s="78"/>
      <c r="D107" s="78"/>
      <c r="E107" s="6"/>
      <c r="F107" s="67"/>
      <c r="G107" s="67"/>
      <c r="H107" s="67"/>
      <c r="I107" s="67"/>
      <c r="J107" s="67"/>
      <c r="K107" s="67"/>
      <c r="L107" s="67"/>
      <c r="M107" s="67"/>
      <c r="N107" s="67"/>
    </row>
    <row r="108" spans="2:15" ht="6.75" customHeight="1" thickBot="1">
      <c r="B108" s="78"/>
      <c r="C108" s="78"/>
      <c r="D108" s="78"/>
      <c r="E108" s="79"/>
      <c r="F108" s="80"/>
      <c r="G108" s="80"/>
      <c r="H108" s="80"/>
      <c r="I108" s="80"/>
      <c r="J108" s="80"/>
      <c r="K108" s="80"/>
      <c r="L108" s="80"/>
      <c r="M108" s="80"/>
      <c r="N108" s="80"/>
    </row>
    <row r="109" spans="2:15" ht="6.75" customHeight="1">
      <c r="B109" s="78"/>
      <c r="C109" s="81"/>
      <c r="D109" s="81"/>
      <c r="E109" s="81"/>
      <c r="F109" s="81"/>
      <c r="G109" s="81"/>
      <c r="H109" s="81"/>
      <c r="I109" s="81"/>
      <c r="J109" s="81"/>
      <c r="K109" s="81"/>
      <c r="L109" s="81"/>
      <c r="M109" s="78"/>
      <c r="N109" s="78"/>
    </row>
    <row r="110" spans="2:15" ht="14.25">
      <c r="B110" s="161" t="s">
        <v>5</v>
      </c>
      <c r="C110" s="161"/>
      <c r="D110" s="161"/>
      <c r="E110" s="7" t="s">
        <v>3</v>
      </c>
      <c r="F110" s="153" t="s">
        <v>249</v>
      </c>
      <c r="G110" s="153"/>
      <c r="H110" s="153"/>
      <c r="I110" s="153"/>
      <c r="J110" s="153"/>
      <c r="K110" s="153"/>
      <c r="L110" s="153"/>
      <c r="M110" s="153"/>
      <c r="N110" s="153"/>
      <c r="O110" t="s">
        <v>39</v>
      </c>
    </row>
    <row r="111" spans="2:15" ht="14.25">
      <c r="B111" s="2"/>
      <c r="C111" s="2"/>
      <c r="D111" s="2"/>
      <c r="E111" s="6"/>
      <c r="F111" s="153" t="s">
        <v>260</v>
      </c>
      <c r="G111" s="153"/>
      <c r="H111" s="153"/>
      <c r="I111" s="153"/>
      <c r="J111" s="153"/>
      <c r="K111" s="153"/>
      <c r="L111" s="153"/>
      <c r="M111" s="153"/>
      <c r="N111" s="153"/>
      <c r="O111" t="s">
        <v>107</v>
      </c>
    </row>
    <row r="112" spans="2:15" ht="14.25">
      <c r="B112" s="2"/>
      <c r="C112" s="2"/>
      <c r="D112" s="2"/>
      <c r="E112" s="6"/>
      <c r="F112" s="153" t="s">
        <v>251</v>
      </c>
      <c r="G112" s="153"/>
      <c r="H112" s="153"/>
      <c r="I112" s="153"/>
      <c r="J112" s="153"/>
      <c r="K112" s="153"/>
      <c r="L112" s="153"/>
      <c r="M112" s="153"/>
      <c r="N112" s="153"/>
    </row>
    <row r="113" spans="2:15" ht="15.75" customHeight="1">
      <c r="B113" s="2"/>
      <c r="C113" s="2"/>
      <c r="D113" s="2"/>
      <c r="E113" s="6"/>
      <c r="F113" s="154" t="s">
        <v>250</v>
      </c>
      <c r="G113" s="154"/>
      <c r="H113" s="154"/>
      <c r="I113" s="154"/>
      <c r="J113" s="154"/>
      <c r="K113" s="154"/>
      <c r="L113" s="154"/>
      <c r="M113" s="154"/>
      <c r="N113" s="154"/>
    </row>
    <row r="114" spans="2:15" ht="7.5" customHeight="1">
      <c r="E114" s="6"/>
      <c r="F114" s="101"/>
      <c r="G114" s="101"/>
      <c r="H114" s="101"/>
      <c r="I114" s="101"/>
      <c r="J114" s="101"/>
      <c r="K114" s="101"/>
      <c r="L114" s="101"/>
      <c r="M114" s="101"/>
      <c r="N114" s="101"/>
    </row>
    <row r="115" spans="2:15" ht="14.25" hidden="1">
      <c r="E115" s="7" t="s">
        <v>4</v>
      </c>
      <c r="F115" s="153" t="s">
        <v>99</v>
      </c>
      <c r="G115" s="153"/>
      <c r="H115" s="153"/>
      <c r="I115" s="153"/>
      <c r="J115" s="153"/>
      <c r="K115" s="153"/>
      <c r="L115" s="153"/>
      <c r="M115" s="153"/>
      <c r="N115" s="153"/>
    </row>
    <row r="116" spans="2:15" ht="14.25" hidden="1">
      <c r="E116" s="6"/>
      <c r="F116" s="153" t="s">
        <v>100</v>
      </c>
      <c r="G116" s="153"/>
      <c r="H116" s="153"/>
      <c r="I116" s="153"/>
      <c r="J116" s="153"/>
      <c r="K116" s="153"/>
      <c r="L116" s="153"/>
      <c r="M116" s="153"/>
      <c r="N116" s="153"/>
    </row>
    <row r="117" spans="2:15" ht="7.5" hidden="1" customHeight="1">
      <c r="E117" s="6"/>
      <c r="F117" s="67"/>
      <c r="G117" s="67"/>
      <c r="H117" s="67"/>
      <c r="I117" s="67"/>
      <c r="J117" s="67"/>
      <c r="K117" s="67"/>
      <c r="L117" s="67"/>
      <c r="M117" s="67"/>
      <c r="N117" s="67"/>
    </row>
    <row r="118" spans="2:15" ht="6.75" customHeight="1" thickBot="1">
      <c r="E118" s="6"/>
      <c r="F118" s="67"/>
      <c r="G118" s="67"/>
      <c r="H118" s="67"/>
      <c r="I118" s="67"/>
      <c r="J118" s="67"/>
      <c r="K118" s="67"/>
      <c r="L118" s="67"/>
      <c r="M118" s="67"/>
      <c r="N118" s="67"/>
    </row>
    <row r="119" spans="2:15" ht="6.75" customHeight="1">
      <c r="C119" s="82"/>
      <c r="D119" s="82"/>
      <c r="E119" s="82"/>
      <c r="F119" s="82"/>
      <c r="G119" s="82"/>
      <c r="H119" s="82"/>
      <c r="I119" s="82"/>
      <c r="J119" s="82"/>
      <c r="K119" s="82"/>
      <c r="L119" s="82"/>
    </row>
    <row r="121" spans="2:15" ht="14.25">
      <c r="B121" s="159" t="s">
        <v>120</v>
      </c>
      <c r="C121" s="159"/>
      <c r="D121" s="159"/>
      <c r="E121" s="7" t="s">
        <v>3</v>
      </c>
      <c r="F121" s="153" t="s">
        <v>40</v>
      </c>
      <c r="G121" s="153"/>
      <c r="H121" s="153"/>
      <c r="I121" s="153"/>
      <c r="J121" s="153"/>
      <c r="K121" s="153"/>
      <c r="L121" s="153"/>
      <c r="M121" s="153"/>
      <c r="N121" s="153"/>
      <c r="O121" t="s">
        <v>47</v>
      </c>
    </row>
    <row r="122" spans="2:15" ht="14.25">
      <c r="E122" s="6"/>
      <c r="F122" s="153" t="s">
        <v>243</v>
      </c>
      <c r="G122" s="176"/>
      <c r="H122" s="176"/>
      <c r="I122" s="176"/>
      <c r="J122" s="176"/>
      <c r="K122" s="176"/>
      <c r="L122" s="176"/>
      <c r="M122" s="176"/>
      <c r="N122" s="176"/>
      <c r="O122" t="s">
        <v>101</v>
      </c>
    </row>
    <row r="123" spans="2:15" ht="14.25" hidden="1">
      <c r="E123" s="6"/>
      <c r="F123" s="153"/>
      <c r="G123" s="153"/>
      <c r="H123" s="153"/>
      <c r="I123" s="153"/>
      <c r="J123" s="153"/>
      <c r="K123" s="153"/>
      <c r="L123" s="153"/>
      <c r="M123" s="153"/>
      <c r="N123" s="153"/>
    </row>
    <row r="124" spans="2:15" ht="14.25">
      <c r="E124" s="6"/>
      <c r="F124" s="153" t="s">
        <v>93</v>
      </c>
      <c r="G124" s="153"/>
      <c r="H124" s="153"/>
      <c r="I124" s="153"/>
      <c r="J124" s="153"/>
      <c r="K124" s="153"/>
      <c r="L124" s="153"/>
      <c r="M124" s="153"/>
      <c r="N124" s="153"/>
    </row>
    <row r="125" spans="2:15" ht="15.75" customHeight="1">
      <c r="E125" s="6"/>
      <c r="F125" s="154" t="s">
        <v>201</v>
      </c>
      <c r="G125" s="154"/>
      <c r="H125" s="154"/>
      <c r="I125" s="154"/>
      <c r="J125" s="154"/>
      <c r="K125" s="154"/>
      <c r="L125" s="154"/>
      <c r="M125" s="154"/>
      <c r="N125" s="154"/>
    </row>
    <row r="126" spans="2:15" ht="7.5" customHeight="1">
      <c r="E126" s="6"/>
      <c r="F126" s="101"/>
      <c r="G126" s="101"/>
      <c r="H126" s="101"/>
      <c r="I126" s="101"/>
      <c r="J126" s="101"/>
      <c r="K126" s="101"/>
      <c r="L126" s="101"/>
      <c r="M126" s="101"/>
      <c r="N126" s="101"/>
    </row>
    <row r="127" spans="2:15" ht="14.25" hidden="1">
      <c r="E127" s="7" t="s">
        <v>4</v>
      </c>
      <c r="F127" s="153" t="s">
        <v>94</v>
      </c>
      <c r="G127" s="153"/>
      <c r="H127" s="153"/>
      <c r="I127" s="153"/>
      <c r="J127" s="153"/>
      <c r="K127" s="153"/>
      <c r="L127" s="153"/>
      <c r="M127" s="153"/>
      <c r="N127" s="153"/>
    </row>
    <row r="128" spans="2:15" ht="14.25" hidden="1">
      <c r="E128" s="6"/>
      <c r="F128" s="153" t="s">
        <v>95</v>
      </c>
      <c r="G128" s="153"/>
      <c r="H128" s="153"/>
      <c r="I128" s="153"/>
      <c r="J128" s="153"/>
      <c r="K128" s="153"/>
      <c r="L128" s="153"/>
      <c r="M128" s="153"/>
      <c r="N128" s="153"/>
    </row>
    <row r="129" spans="1:15" ht="7.5" hidden="1" customHeight="1">
      <c r="E129" s="6"/>
      <c r="F129" s="67"/>
      <c r="G129" s="67"/>
      <c r="H129" s="67"/>
      <c r="I129" s="67"/>
      <c r="J129" s="67"/>
      <c r="K129" s="67"/>
      <c r="L129" s="67"/>
      <c r="M129" s="67"/>
      <c r="N129" s="67"/>
    </row>
    <row r="130" spans="1:15" ht="6.75" customHeight="1" thickBot="1">
      <c r="E130" s="6"/>
      <c r="F130" s="67"/>
      <c r="G130" s="67"/>
      <c r="H130" s="67"/>
      <c r="I130" s="67"/>
      <c r="J130" s="67"/>
      <c r="K130" s="67"/>
      <c r="L130" s="67"/>
      <c r="M130" s="67"/>
      <c r="N130" s="67"/>
    </row>
    <row r="131" spans="1:15" ht="6.75" customHeight="1">
      <c r="C131" s="82"/>
      <c r="D131" s="82"/>
      <c r="E131" s="82"/>
      <c r="F131" s="82"/>
      <c r="G131" s="82"/>
      <c r="H131" s="82"/>
      <c r="I131" s="82"/>
      <c r="J131" s="82"/>
      <c r="K131" s="82"/>
      <c r="L131" s="82"/>
    </row>
    <row r="133" spans="1:15" ht="14.25">
      <c r="B133" s="159" t="s">
        <v>7</v>
      </c>
      <c r="C133" s="159"/>
      <c r="D133" s="159"/>
      <c r="E133" s="7" t="s">
        <v>3</v>
      </c>
      <c r="F133" s="153" t="s">
        <v>190</v>
      </c>
      <c r="G133" s="153"/>
      <c r="H133" s="153"/>
      <c r="I133" s="153"/>
      <c r="J133" s="153"/>
      <c r="K133" s="153"/>
      <c r="L133" s="153"/>
      <c r="M133" s="153"/>
      <c r="N133" s="153"/>
      <c r="O133" t="str">
        <f>F133</f>
        <v>若　松　　潤</v>
      </c>
    </row>
    <row r="134" spans="1:15" ht="14.25">
      <c r="E134" s="6"/>
      <c r="F134" s="153" t="s">
        <v>244</v>
      </c>
      <c r="G134" s="153"/>
      <c r="H134" s="153"/>
      <c r="I134" s="153"/>
      <c r="J134" s="153"/>
      <c r="K134" s="153"/>
      <c r="L134" s="153"/>
      <c r="M134" s="153"/>
      <c r="N134" s="153"/>
      <c r="O134" t="s">
        <v>107</v>
      </c>
    </row>
    <row r="135" spans="1:15" ht="14.25">
      <c r="E135" s="6"/>
      <c r="F135" s="153" t="s">
        <v>245</v>
      </c>
      <c r="G135" s="153"/>
      <c r="H135" s="153"/>
      <c r="I135" s="153"/>
      <c r="J135" s="153"/>
      <c r="K135" s="153"/>
      <c r="L135" s="153"/>
      <c r="M135" s="153"/>
      <c r="N135" s="153"/>
    </row>
    <row r="136" spans="1:15" ht="17.25" customHeight="1">
      <c r="E136" s="6"/>
      <c r="F136" s="154" t="s">
        <v>242</v>
      </c>
      <c r="G136" s="154"/>
      <c r="H136" s="154"/>
      <c r="I136" s="154"/>
      <c r="J136" s="154"/>
      <c r="K136" s="154"/>
      <c r="L136" s="154"/>
      <c r="M136" s="154"/>
      <c r="N136" s="154"/>
    </row>
    <row r="137" spans="1:15" ht="7.5" customHeight="1">
      <c r="E137" s="6"/>
      <c r="F137" s="101"/>
      <c r="G137" s="101"/>
      <c r="H137" s="101"/>
      <c r="I137" s="101"/>
      <c r="J137" s="101"/>
      <c r="K137" s="101"/>
      <c r="L137" s="101"/>
      <c r="M137" s="101"/>
      <c r="N137" s="101"/>
    </row>
    <row r="138" spans="1:15" ht="14.25" hidden="1">
      <c r="E138" s="7" t="s">
        <v>4</v>
      </c>
      <c r="F138" s="153" t="s">
        <v>191</v>
      </c>
      <c r="G138" s="153"/>
      <c r="H138" s="153"/>
      <c r="I138" s="153"/>
      <c r="J138" s="153"/>
      <c r="K138" s="153"/>
      <c r="L138" s="153"/>
      <c r="M138" s="153"/>
      <c r="N138" s="153"/>
    </row>
    <row r="139" spans="1:15" ht="14.25" hidden="1">
      <c r="E139" s="6"/>
      <c r="F139" s="153" t="s">
        <v>192</v>
      </c>
      <c r="G139" s="153"/>
      <c r="H139" s="153"/>
      <c r="I139" s="153"/>
      <c r="J139" s="153"/>
      <c r="K139" s="153"/>
      <c r="L139" s="153"/>
      <c r="M139" s="153"/>
      <c r="N139" s="153"/>
    </row>
    <row r="140" spans="1:15" ht="7.5" hidden="1" customHeight="1">
      <c r="E140" s="6"/>
      <c r="F140" s="67"/>
      <c r="G140" s="67"/>
      <c r="H140" s="67"/>
      <c r="I140" s="67"/>
      <c r="J140" s="67"/>
      <c r="K140" s="67"/>
      <c r="L140" s="67"/>
      <c r="M140" s="67"/>
      <c r="N140" s="67"/>
    </row>
    <row r="141" spans="1:15" ht="6.75" customHeight="1" thickBot="1">
      <c r="B141" s="78"/>
      <c r="C141" s="78"/>
      <c r="D141" s="78"/>
      <c r="E141" s="79"/>
      <c r="F141" s="80"/>
      <c r="G141" s="80"/>
      <c r="H141" s="80"/>
      <c r="I141" s="80"/>
      <c r="J141" s="80"/>
      <c r="K141" s="80"/>
      <c r="L141" s="80"/>
      <c r="M141" s="80"/>
      <c r="N141" s="80"/>
    </row>
    <row r="142" spans="1:15">
      <c r="B142" s="78"/>
      <c r="C142" s="81"/>
      <c r="D142" s="81"/>
      <c r="E142" s="81"/>
      <c r="F142" s="81"/>
      <c r="G142" s="81"/>
      <c r="H142" s="81"/>
      <c r="I142" s="81"/>
      <c r="J142" s="81"/>
      <c r="K142" s="81"/>
      <c r="L142" s="81"/>
      <c r="M142" s="78"/>
      <c r="N142" s="78"/>
    </row>
    <row r="143" spans="1:15">
      <c r="A143" s="157" t="s">
        <v>235</v>
      </c>
      <c r="B143" s="157"/>
      <c r="C143" s="157"/>
      <c r="D143" s="157"/>
      <c r="E143" s="157"/>
      <c r="F143" s="157"/>
      <c r="G143" s="157"/>
      <c r="H143" s="157"/>
      <c r="I143" s="157"/>
      <c r="J143" s="157"/>
      <c r="K143" s="157"/>
      <c r="L143" s="157"/>
      <c r="M143" s="157"/>
      <c r="N143" s="157"/>
    </row>
    <row r="144" spans="1:15">
      <c r="A144" s="99"/>
      <c r="B144" s="99"/>
      <c r="C144" s="99"/>
      <c r="D144" s="99"/>
      <c r="E144" s="99"/>
      <c r="F144" s="99"/>
      <c r="G144" s="99"/>
      <c r="H144" s="99"/>
      <c r="I144" s="99"/>
      <c r="J144" s="99"/>
      <c r="K144" s="99"/>
      <c r="L144" s="99"/>
      <c r="M144" s="99"/>
      <c r="N144" s="99"/>
    </row>
    <row r="145" spans="1:15" ht="14.25" customHeight="1">
      <c r="A145" s="157" t="s">
        <v>202</v>
      </c>
      <c r="B145" s="157"/>
      <c r="C145" s="157"/>
      <c r="D145" s="157"/>
      <c r="E145" s="157"/>
      <c r="F145" s="157"/>
      <c r="G145" s="157"/>
      <c r="H145" s="157"/>
      <c r="I145" s="157"/>
      <c r="J145" s="157"/>
      <c r="K145" s="157"/>
      <c r="L145" s="157"/>
      <c r="M145" s="157"/>
      <c r="N145" s="157"/>
    </row>
    <row r="146" spans="1:15">
      <c r="A146" s="99"/>
      <c r="B146" s="99"/>
      <c r="C146" s="99"/>
      <c r="D146" s="99"/>
      <c r="E146" s="99"/>
      <c r="F146" s="99"/>
      <c r="G146" s="99"/>
      <c r="H146" s="99"/>
      <c r="I146" s="99"/>
      <c r="J146" s="99"/>
      <c r="K146" s="99"/>
      <c r="L146" s="99"/>
      <c r="M146" s="99"/>
      <c r="N146" s="99"/>
    </row>
    <row r="147" spans="1:15" ht="14.25">
      <c r="E147" s="7" t="s">
        <v>6</v>
      </c>
      <c r="F147" s="153" t="s">
        <v>177</v>
      </c>
      <c r="G147" s="153"/>
      <c r="H147" s="153"/>
      <c r="I147" s="153"/>
      <c r="J147" s="153"/>
      <c r="K147" s="153"/>
      <c r="L147" s="153"/>
      <c r="M147" s="153"/>
      <c r="N147" s="153"/>
      <c r="O147" t="s">
        <v>180</v>
      </c>
    </row>
    <row r="148" spans="1:15" ht="14.25">
      <c r="E148" s="7"/>
      <c r="F148" s="160" t="s">
        <v>261</v>
      </c>
      <c r="G148" s="160"/>
      <c r="H148" s="160"/>
      <c r="I148" s="160"/>
      <c r="J148" s="160"/>
      <c r="K148" s="160"/>
      <c r="L148" s="160"/>
      <c r="M148" s="160"/>
      <c r="N148" s="160"/>
    </row>
    <row r="149" spans="1:15" ht="17.25">
      <c r="E149" s="6"/>
      <c r="F149" s="158" t="s">
        <v>102</v>
      </c>
      <c r="G149" s="158"/>
      <c r="H149" s="158"/>
      <c r="I149" s="158"/>
      <c r="J149" s="158"/>
      <c r="K149" s="158"/>
      <c r="L149" s="158"/>
      <c r="M149" s="158"/>
      <c r="N149" s="158"/>
      <c r="O149" t="s">
        <v>103</v>
      </c>
    </row>
    <row r="150" spans="1:15" ht="14.25">
      <c r="B150" s="197" t="s">
        <v>163</v>
      </c>
      <c r="C150" s="197"/>
      <c r="D150" s="197"/>
      <c r="E150" s="6"/>
      <c r="F150" s="153" t="s">
        <v>110</v>
      </c>
      <c r="G150" s="153"/>
      <c r="H150" s="153"/>
      <c r="I150" s="153"/>
      <c r="J150" s="153"/>
      <c r="K150" s="153"/>
      <c r="L150" s="153"/>
      <c r="M150" s="153"/>
      <c r="N150" s="153"/>
    </row>
    <row r="151" spans="1:15" ht="16.5" customHeight="1">
      <c r="B151" s="197"/>
      <c r="C151" s="197"/>
      <c r="D151" s="197"/>
      <c r="E151" s="6"/>
      <c r="F151" s="154" t="s">
        <v>178</v>
      </c>
      <c r="G151" s="154"/>
      <c r="H151" s="154"/>
      <c r="I151" s="154"/>
      <c r="J151" s="154"/>
      <c r="K151" s="154"/>
      <c r="L151" s="154"/>
      <c r="M151" s="154"/>
      <c r="N151" s="154"/>
    </row>
    <row r="152" spans="1:15" ht="11.25" customHeight="1">
      <c r="E152" s="6"/>
      <c r="F152" s="101"/>
      <c r="G152" s="101"/>
      <c r="H152" s="101"/>
      <c r="I152" s="101"/>
      <c r="J152" s="101"/>
      <c r="K152" s="101"/>
      <c r="L152" s="101"/>
      <c r="M152" s="101"/>
      <c r="N152" s="101"/>
    </row>
    <row r="153" spans="1:15" ht="14.25">
      <c r="E153" s="7" t="s">
        <v>4</v>
      </c>
      <c r="F153" s="153" t="s">
        <v>55</v>
      </c>
      <c r="G153" s="153"/>
      <c r="H153" s="153"/>
      <c r="I153" s="153"/>
      <c r="J153" s="153"/>
      <c r="K153" s="153"/>
      <c r="L153" s="153"/>
      <c r="M153" s="153"/>
      <c r="N153" s="153"/>
      <c r="O153" t="s">
        <v>52</v>
      </c>
    </row>
    <row r="154" spans="1:15" ht="14.25">
      <c r="E154" s="6"/>
      <c r="F154" s="153" t="s">
        <v>168</v>
      </c>
      <c r="G154" s="153"/>
      <c r="H154" s="153"/>
      <c r="I154" s="153"/>
      <c r="J154" s="153"/>
      <c r="K154" s="153"/>
      <c r="L154" s="153"/>
      <c r="M154" s="153"/>
      <c r="N154" s="153"/>
      <c r="O154" t="s">
        <v>170</v>
      </c>
    </row>
    <row r="157" spans="1:15" ht="14.25">
      <c r="B157" s="159" t="s">
        <v>164</v>
      </c>
      <c r="C157" s="159"/>
      <c r="D157" s="159"/>
      <c r="E157" s="7" t="s">
        <v>3</v>
      </c>
      <c r="F157" s="153" t="s">
        <v>165</v>
      </c>
      <c r="G157" s="153"/>
      <c r="H157" s="153"/>
      <c r="I157" s="153"/>
      <c r="J157" s="153"/>
      <c r="K157" s="153"/>
      <c r="L157" s="153"/>
      <c r="M157" s="153"/>
      <c r="N157" s="153"/>
    </row>
    <row r="158" spans="1:15" ht="17.25">
      <c r="F158" s="204" t="s">
        <v>166</v>
      </c>
      <c r="G158" s="204"/>
      <c r="H158" s="204"/>
      <c r="I158" s="204"/>
      <c r="J158" s="204"/>
      <c r="K158" s="204"/>
      <c r="L158" s="204"/>
      <c r="M158" s="204"/>
      <c r="N158" s="204"/>
    </row>
    <row r="159" spans="1:15">
      <c r="C159" t="s">
        <v>167</v>
      </c>
    </row>
  </sheetData>
  <sheetProtection selectLockedCells="1" selectUnlockedCells="1"/>
  <mergeCells count="139">
    <mergeCell ref="B157:D157"/>
    <mergeCell ref="F157:N157"/>
    <mergeCell ref="F158:N158"/>
    <mergeCell ref="D72:H72"/>
    <mergeCell ref="J72:K72"/>
    <mergeCell ref="B55:N55"/>
    <mergeCell ref="E66:N66"/>
    <mergeCell ref="A1:N1"/>
    <mergeCell ref="A4:N4"/>
    <mergeCell ref="A5:N5"/>
    <mergeCell ref="C13:N13"/>
    <mergeCell ref="A7:N7"/>
    <mergeCell ref="A17:N17"/>
    <mergeCell ref="C14:N14"/>
    <mergeCell ref="A15:N15"/>
    <mergeCell ref="C16:N16"/>
    <mergeCell ref="A2:N2"/>
    <mergeCell ref="A3:N3"/>
    <mergeCell ref="A10:N10"/>
    <mergeCell ref="C12:N12"/>
    <mergeCell ref="C11:N11"/>
    <mergeCell ref="A56:E56"/>
    <mergeCell ref="C41:N41"/>
    <mergeCell ref="D79:N79"/>
    <mergeCell ref="B150:D151"/>
    <mergeCell ref="J44:K44"/>
    <mergeCell ref="A86:N86"/>
    <mergeCell ref="F89:N89"/>
    <mergeCell ref="F91:N91"/>
    <mergeCell ref="C67:N67"/>
    <mergeCell ref="F90:N90"/>
    <mergeCell ref="B101:D101"/>
    <mergeCell ref="B102:D102"/>
    <mergeCell ref="J75:K75"/>
    <mergeCell ref="D76:H76"/>
    <mergeCell ref="J76:K76"/>
    <mergeCell ref="D71:H71"/>
    <mergeCell ref="J71:K71"/>
    <mergeCell ref="D75:H75"/>
    <mergeCell ref="C65:D65"/>
    <mergeCell ref="A85:N85"/>
    <mergeCell ref="D68:N68"/>
    <mergeCell ref="A69:C69"/>
    <mergeCell ref="D69:H69"/>
    <mergeCell ref="J69:K69"/>
    <mergeCell ref="D70:H70"/>
    <mergeCell ref="C83:N83"/>
    <mergeCell ref="F147:N147"/>
    <mergeCell ref="A18:N18"/>
    <mergeCell ref="A26:N26"/>
    <mergeCell ref="C34:N34"/>
    <mergeCell ref="C31:N31"/>
    <mergeCell ref="B43:B44"/>
    <mergeCell ref="A42:E42"/>
    <mergeCell ref="C40:N40"/>
    <mergeCell ref="N43:N44"/>
    <mergeCell ref="B57:B58"/>
    <mergeCell ref="A27:N27"/>
    <mergeCell ref="D22:N22"/>
    <mergeCell ref="D24:N24"/>
    <mergeCell ref="C29:N29"/>
    <mergeCell ref="C43:E43"/>
    <mergeCell ref="C23:N23"/>
    <mergeCell ref="A20:N20"/>
    <mergeCell ref="C30:N30"/>
    <mergeCell ref="A28:E28"/>
    <mergeCell ref="C38:N38"/>
    <mergeCell ref="C33:N33"/>
    <mergeCell ref="C32:N32"/>
    <mergeCell ref="C36:N36"/>
    <mergeCell ref="D44:E44"/>
    <mergeCell ref="C37:N37"/>
    <mergeCell ref="C25:N25"/>
    <mergeCell ref="J70:K70"/>
    <mergeCell ref="E78:N78"/>
    <mergeCell ref="J77:K77"/>
    <mergeCell ref="D74:H74"/>
    <mergeCell ref="C81:G81"/>
    <mergeCell ref="H81:K81"/>
    <mergeCell ref="F135:N135"/>
    <mergeCell ref="B133:D133"/>
    <mergeCell ref="F133:N133"/>
    <mergeCell ref="F94:N94"/>
    <mergeCell ref="B100:D100"/>
    <mergeCell ref="F100:N100"/>
    <mergeCell ref="F106:N106"/>
    <mergeCell ref="F103:N103"/>
    <mergeCell ref="F112:N112"/>
    <mergeCell ref="F101:N101"/>
    <mergeCell ref="M72:N72"/>
    <mergeCell ref="I56:N62"/>
    <mergeCell ref="F136:N136"/>
    <mergeCell ref="F127:N127"/>
    <mergeCell ref="F123:N123"/>
    <mergeCell ref="G44:H44"/>
    <mergeCell ref="F43:H43"/>
    <mergeCell ref="I43:M43"/>
    <mergeCell ref="J74:K74"/>
    <mergeCell ref="D58:E58"/>
    <mergeCell ref="C84:G84"/>
    <mergeCell ref="H84:N84"/>
    <mergeCell ref="C57:G57"/>
    <mergeCell ref="D64:N64"/>
    <mergeCell ref="F102:N102"/>
    <mergeCell ref="E65:N65"/>
    <mergeCell ref="C78:D78"/>
    <mergeCell ref="C80:N80"/>
    <mergeCell ref="D73:H73"/>
    <mergeCell ref="J73:K73"/>
    <mergeCell ref="D77:H77"/>
    <mergeCell ref="F122:N122"/>
    <mergeCell ref="F116:N116"/>
    <mergeCell ref="B89:D89"/>
    <mergeCell ref="F105:N105"/>
    <mergeCell ref="F113:N113"/>
    <mergeCell ref="F154:N154"/>
    <mergeCell ref="F153:N153"/>
    <mergeCell ref="F151:N151"/>
    <mergeCell ref="F150:N150"/>
    <mergeCell ref="F92:N92"/>
    <mergeCell ref="F95:N95"/>
    <mergeCell ref="L81:M81"/>
    <mergeCell ref="D82:N82"/>
    <mergeCell ref="F124:N124"/>
    <mergeCell ref="A145:N145"/>
    <mergeCell ref="F149:N149"/>
    <mergeCell ref="A143:N143"/>
    <mergeCell ref="F128:N128"/>
    <mergeCell ref="B121:D121"/>
    <mergeCell ref="F148:N148"/>
    <mergeCell ref="F125:N125"/>
    <mergeCell ref="F139:N139"/>
    <mergeCell ref="F134:N134"/>
    <mergeCell ref="F138:N138"/>
    <mergeCell ref="B110:D110"/>
    <mergeCell ref="F110:N110"/>
    <mergeCell ref="F115:N115"/>
    <mergeCell ref="F111:N111"/>
    <mergeCell ref="F121:N121"/>
  </mergeCells>
  <phoneticPr fontId="1"/>
  <printOptions horizontalCentered="1" verticalCentered="1"/>
  <pageMargins left="0.39370078740157483" right="0.39370078740157483" top="0.19685039370078741" bottom="0.19685039370078741" header="0" footer="0"/>
  <pageSetup paperSize="9" scale="94" fitToHeight="3" orientation="portrait" horizontalDpi="4294967295" r:id="rId1"/>
  <headerFooter alignWithMargins="0"/>
  <rowBreaks count="2" manualBreakCount="2">
    <brk id="30" max="13" man="1"/>
    <brk id="84" max="13" man="1"/>
  </rowBreaks>
  <drawing r:id="rId2"/>
  <legacyDrawing r:id="rId3"/>
  <oleObjects>
    <mc:AlternateContent xmlns:mc="http://schemas.openxmlformats.org/markup-compatibility/2006">
      <mc:Choice Requires="x14">
        <oleObject shapeId="1025" r:id="rId4">
          <objectPr defaultSize="0" autoPict="0" r:id="rId5">
            <anchor moveWithCells="1">
              <from>
                <xdr:col>12</xdr:col>
                <xdr:colOff>123825</xdr:colOff>
                <xdr:row>30</xdr:row>
                <xdr:rowOff>152400</xdr:rowOff>
              </from>
              <to>
                <xdr:col>13</xdr:col>
                <xdr:colOff>428625</xdr:colOff>
                <xdr:row>34</xdr:row>
                <xdr:rowOff>28575</xdr:rowOff>
              </to>
            </anchor>
          </objectPr>
        </oleObject>
      </mc:Choice>
      <mc:Fallback>
        <oleObject shapeId="1025"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F53"/>
  <sheetViews>
    <sheetView showGridLines="0" showRowColHeaders="0" showZeros="0" tabSelected="1" view="pageBreakPreview" zoomScale="55" zoomScaleNormal="55" zoomScaleSheetLayoutView="55" workbookViewId="0">
      <pane xSplit="16" topLeftCell="AG1" activePane="topRight" state="frozen"/>
      <selection activeCell="A2" sqref="A2:N2"/>
      <selection pane="topRight" activeCell="D36" sqref="D36:F37"/>
    </sheetView>
  </sheetViews>
  <sheetFormatPr defaultRowHeight="13.5"/>
  <cols>
    <col min="1" max="1" width="3" customWidth="1"/>
    <col min="2" max="2" width="8.875" customWidth="1"/>
    <col min="3" max="3" width="6.75" customWidth="1"/>
    <col min="4" max="4" width="3.875" bestFit="1" customWidth="1"/>
    <col min="5" max="5" width="6.5" customWidth="1"/>
    <col min="6" max="6" width="7" customWidth="1"/>
    <col min="7" max="7" width="3.875" bestFit="1" customWidth="1"/>
    <col min="8" max="8" width="7.125" bestFit="1" customWidth="1"/>
    <col min="9" max="9" width="7" customWidth="1"/>
    <col min="10" max="10" width="4.375" customWidth="1"/>
    <col min="11" max="11" width="7.125" bestFit="1" customWidth="1"/>
    <col min="12" max="12" width="7" customWidth="1"/>
    <col min="13" max="13" width="6.75" customWidth="1"/>
    <col min="14" max="14" width="3.875" bestFit="1" customWidth="1"/>
    <col min="15" max="15" width="5.5" customWidth="1"/>
    <col min="16" max="16" width="3.875" bestFit="1" customWidth="1"/>
    <col min="17" max="17" width="9" hidden="1" customWidth="1"/>
    <col min="18" max="18" width="9.75" hidden="1" customWidth="1"/>
    <col min="19" max="19" width="2.875" hidden="1" customWidth="1"/>
    <col min="20" max="30" width="6.25" hidden="1" customWidth="1"/>
    <col min="31" max="31" width="6.5" hidden="1" customWidth="1"/>
    <col min="32" max="32" width="9" hidden="1" customWidth="1"/>
    <col min="33" max="52" width="9" customWidth="1"/>
  </cols>
  <sheetData>
    <row r="1" spans="1:32" ht="28.5" customHeight="1">
      <c r="A1" s="107"/>
      <c r="B1" s="107"/>
      <c r="C1" s="107"/>
      <c r="D1" s="218" t="s">
        <v>203</v>
      </c>
      <c r="E1" s="218"/>
      <c r="F1" s="218"/>
      <c r="G1" s="218"/>
      <c r="H1" s="218"/>
      <c r="I1" s="218"/>
      <c r="J1" s="218"/>
      <c r="K1" s="218"/>
      <c r="L1" s="218"/>
      <c r="M1" s="218"/>
      <c r="N1" s="218"/>
      <c r="O1" s="218"/>
      <c r="P1" s="218"/>
      <c r="S1" s="85"/>
      <c r="T1" s="85"/>
      <c r="U1" s="85"/>
      <c r="V1" s="85"/>
      <c r="W1" s="85"/>
      <c r="X1" s="85"/>
      <c r="Y1" s="85"/>
      <c r="Z1" s="85"/>
      <c r="AA1" s="85"/>
      <c r="AB1" s="85"/>
      <c r="AC1" s="85"/>
      <c r="AD1" s="85"/>
      <c r="AE1" s="85"/>
      <c r="AF1" s="85"/>
    </row>
    <row r="2" spans="1:32" ht="5.25" customHeight="1">
      <c r="A2" s="107"/>
      <c r="B2" s="107"/>
      <c r="C2" s="107"/>
      <c r="D2" s="107"/>
      <c r="E2" s="107"/>
      <c r="F2" s="107"/>
      <c r="G2" s="107"/>
      <c r="H2" s="107"/>
      <c r="I2" s="107"/>
      <c r="J2" s="107"/>
      <c r="K2" s="107"/>
      <c r="L2" s="107"/>
      <c r="M2" s="107"/>
      <c r="N2" s="107"/>
      <c r="O2" s="107"/>
      <c r="P2" s="107"/>
    </row>
    <row r="3" spans="1:32">
      <c r="A3" s="107"/>
      <c r="B3" s="107"/>
      <c r="C3" s="107"/>
      <c r="D3" s="107"/>
      <c r="E3" s="107"/>
      <c r="F3" s="107"/>
      <c r="G3" s="107"/>
      <c r="H3" s="107"/>
      <c r="I3" s="107"/>
      <c r="J3" s="107"/>
      <c r="K3" s="276" t="s">
        <v>252</v>
      </c>
      <c r="L3" s="276"/>
      <c r="M3" s="108"/>
      <c r="N3" s="109" t="s">
        <v>45</v>
      </c>
      <c r="O3" s="108"/>
      <c r="P3" s="109" t="s">
        <v>14</v>
      </c>
    </row>
    <row r="4" spans="1:32" ht="5.25" customHeight="1" thickBot="1">
      <c r="A4" s="107"/>
      <c r="B4" s="107"/>
      <c r="C4" s="107"/>
      <c r="D4" s="107"/>
      <c r="E4" s="107"/>
      <c r="F4" s="107"/>
      <c r="G4" s="107"/>
      <c r="H4" s="107"/>
      <c r="I4" s="107"/>
      <c r="J4" s="107"/>
      <c r="K4" s="107"/>
      <c r="L4" s="107"/>
      <c r="M4" s="107"/>
      <c r="N4" s="107"/>
      <c r="O4" s="107"/>
      <c r="P4" s="107"/>
    </row>
    <row r="5" spans="1:32" ht="31.5" thickTop="1">
      <c r="A5" s="277" t="s">
        <v>9</v>
      </c>
      <c r="B5" s="278"/>
      <c r="C5" s="279"/>
      <c r="D5" s="250"/>
      <c r="E5" s="250"/>
      <c r="F5" s="250"/>
      <c r="G5" s="250"/>
      <c r="H5" s="250"/>
      <c r="I5" s="250"/>
      <c r="J5" s="250"/>
      <c r="K5" s="250"/>
      <c r="L5" s="250"/>
      <c r="M5" s="250"/>
      <c r="N5" s="250"/>
      <c r="O5" s="250"/>
      <c r="P5" s="251"/>
    </row>
    <row r="6" spans="1:32" ht="30.75">
      <c r="A6" s="288" t="s">
        <v>41</v>
      </c>
      <c r="B6" s="289"/>
      <c r="C6" s="290"/>
      <c r="D6" s="252"/>
      <c r="E6" s="252"/>
      <c r="F6" s="252"/>
      <c r="G6" s="252"/>
      <c r="H6" s="252"/>
      <c r="I6" s="252"/>
      <c r="J6" s="253"/>
      <c r="K6" s="291" t="s">
        <v>16</v>
      </c>
      <c r="L6" s="225"/>
      <c r="M6" s="292"/>
      <c r="N6" s="292"/>
      <c r="O6" s="292"/>
      <c r="P6" s="293"/>
    </row>
    <row r="7" spans="1:32" ht="30.75">
      <c r="A7" s="219" t="s">
        <v>53</v>
      </c>
      <c r="B7" s="220"/>
      <c r="C7" s="221"/>
      <c r="D7" s="267"/>
      <c r="E7" s="268"/>
      <c r="F7" s="268"/>
      <c r="G7" s="268"/>
      <c r="H7" s="268"/>
      <c r="I7" s="268"/>
      <c r="J7" s="268"/>
      <c r="K7" s="268"/>
      <c r="L7" s="268"/>
      <c r="M7" s="268"/>
      <c r="N7" s="268"/>
      <c r="O7" s="268"/>
      <c r="P7" s="269"/>
      <c r="Q7" s="139"/>
    </row>
    <row r="8" spans="1:32" ht="15.75" customHeight="1">
      <c r="A8" s="224" t="s">
        <v>60</v>
      </c>
      <c r="B8" s="225"/>
      <c r="C8" s="226"/>
      <c r="D8" s="282" t="str">
        <f>U23</f>
        <v>１種・社</v>
      </c>
      <c r="E8" s="283"/>
      <c r="F8" s="110"/>
      <c r="G8" s="282" t="str">
        <f>V23</f>
        <v>１種・大</v>
      </c>
      <c r="H8" s="283"/>
      <c r="I8" s="110"/>
      <c r="J8" s="282" t="str">
        <f>W23</f>
        <v>２種・高</v>
      </c>
      <c r="K8" s="283"/>
      <c r="L8" s="110"/>
      <c r="M8" s="258" t="s">
        <v>15</v>
      </c>
      <c r="N8" s="259"/>
      <c r="O8" s="262">
        <f>IF($M$6=D8,F8,IF($M$6=G8,I8,IF($M$6=J8,L8,IF($M$6=J9,L9,IF($M$6=D9,F9,IF($M$6=D10,F10+I10+L10+O10,IF($M$6=G10,I10+L10+O10,0)))))))+IF($M$6=J10,L10+O10,IF($M$6=M10,O10,IF($M$6=G9,I9,0)))</f>
        <v>0</v>
      </c>
      <c r="P8" s="263"/>
    </row>
    <row r="9" spans="1:32" ht="15.75" customHeight="1">
      <c r="A9" s="224"/>
      <c r="B9" s="225"/>
      <c r="C9" s="226"/>
      <c r="D9" s="286" t="str">
        <f>Y23</f>
        <v>４種・小</v>
      </c>
      <c r="E9" s="287"/>
      <c r="F9" s="111"/>
      <c r="G9" s="286" t="str">
        <f>AD23</f>
        <v>シ ニ ア</v>
      </c>
      <c r="H9" s="287"/>
      <c r="I9" s="111"/>
      <c r="J9" s="286" t="str">
        <f>X23</f>
        <v>３種・中</v>
      </c>
      <c r="K9" s="287"/>
      <c r="L9" s="111"/>
      <c r="M9" s="260"/>
      <c r="N9" s="261"/>
      <c r="O9" s="264"/>
      <c r="P9" s="265"/>
    </row>
    <row r="10" spans="1:32" ht="15.75" customHeight="1">
      <c r="A10" s="224"/>
      <c r="B10" s="225"/>
      <c r="C10" s="226"/>
      <c r="D10" s="256" t="str">
        <f>Z23</f>
        <v>女子一般</v>
      </c>
      <c r="E10" s="229"/>
      <c r="F10" s="112"/>
      <c r="G10" s="257" t="str">
        <f>AA23</f>
        <v>女子大学</v>
      </c>
      <c r="H10" s="255"/>
      <c r="I10" s="113"/>
      <c r="J10" s="228" t="str">
        <f>AB23</f>
        <v>女子高校</v>
      </c>
      <c r="K10" s="229"/>
      <c r="L10" s="112"/>
      <c r="M10" s="254" t="str">
        <f>AC23</f>
        <v>女子中学</v>
      </c>
      <c r="N10" s="255"/>
      <c r="O10" s="230"/>
      <c r="P10" s="231"/>
    </row>
    <row r="11" spans="1:32" ht="18" thickBot="1">
      <c r="A11" s="249" t="s">
        <v>61</v>
      </c>
      <c r="B11" s="247"/>
      <c r="C11" s="248"/>
      <c r="D11" s="244"/>
      <c r="E11" s="244"/>
      <c r="F11" s="244"/>
      <c r="G11" s="244"/>
      <c r="H11" s="245"/>
      <c r="I11" s="246" t="s">
        <v>62</v>
      </c>
      <c r="J11" s="247"/>
      <c r="K11" s="248"/>
      <c r="L11" s="237"/>
      <c r="M11" s="237"/>
      <c r="N11" s="237"/>
      <c r="O11" s="237"/>
      <c r="P11" s="238"/>
      <c r="S11" s="236"/>
      <c r="T11" s="236"/>
      <c r="U11" s="236"/>
      <c r="V11" s="236"/>
      <c r="W11" s="236"/>
      <c r="X11" s="236"/>
      <c r="Y11" s="236"/>
      <c r="Z11" s="236"/>
      <c r="AA11" s="236"/>
      <c r="AB11" s="236"/>
      <c r="AC11" s="236"/>
      <c r="AD11" s="236"/>
    </row>
    <row r="12" spans="1:32" ht="15" thickTop="1" thickBot="1">
      <c r="A12" s="239" t="s">
        <v>205</v>
      </c>
      <c r="B12" s="239"/>
      <c r="C12" s="239"/>
      <c r="D12" s="239"/>
      <c r="E12" s="239"/>
      <c r="F12" s="239"/>
      <c r="G12" s="239"/>
      <c r="H12" s="239"/>
      <c r="I12" s="239"/>
      <c r="J12" s="239"/>
      <c r="K12" s="239"/>
      <c r="L12" s="239"/>
      <c r="M12" s="239"/>
      <c r="N12" s="239"/>
      <c r="O12" s="239"/>
      <c r="P12" s="239"/>
      <c r="S12" s="68"/>
      <c r="T12" s="68"/>
      <c r="U12" s="68"/>
      <c r="V12" s="68"/>
      <c r="W12" s="68"/>
      <c r="X12" s="68"/>
      <c r="Y12" s="68"/>
      <c r="Z12" s="68"/>
      <c r="AA12" s="68"/>
      <c r="AB12" s="68"/>
      <c r="AC12" s="68"/>
      <c r="AD12" s="68"/>
    </row>
    <row r="13" spans="1:32" ht="18.75" customHeight="1" thickBot="1">
      <c r="A13" s="266" t="s">
        <v>204</v>
      </c>
      <c r="B13" s="266"/>
      <c r="C13" s="266"/>
      <c r="D13" s="266"/>
      <c r="E13" s="266"/>
      <c r="F13" s="266"/>
      <c r="G13" s="266"/>
      <c r="H13" s="266"/>
      <c r="I13" s="266"/>
      <c r="J13" s="266"/>
      <c r="K13" s="266"/>
      <c r="L13" s="266"/>
      <c r="M13" s="266"/>
      <c r="N13" s="266"/>
      <c r="O13" s="266"/>
      <c r="P13" s="266"/>
      <c r="S13" s="12"/>
      <c r="T13" s="13"/>
      <c r="U13" s="30" t="str">
        <f>IF($M$6=登録について!$B$45,$M$6,"")</f>
        <v/>
      </c>
      <c r="V13" s="31" t="str">
        <f>IF($M$6=登録について!$B$46,$M$6,"")</f>
        <v/>
      </c>
      <c r="W13" s="31" t="str">
        <f>IF($M$6=登録について!$B$47,$M$6,"")</f>
        <v/>
      </c>
      <c r="X13" s="31" t="str">
        <f>IF($M$6=登録について!$B$48,$M$6,"")</f>
        <v/>
      </c>
      <c r="Y13" s="31" t="str">
        <f>IF($M$6=登録について!$B$49,$M$6,"")</f>
        <v/>
      </c>
      <c r="Z13" s="31" t="str">
        <f>IF($M$6=登録について!$B$50,$M$6,"")</f>
        <v/>
      </c>
      <c r="AA13" s="31" t="str">
        <f>IF($M$6=登録について!$B$51,$M$6,"")</f>
        <v/>
      </c>
      <c r="AB13" s="31" t="str">
        <f>IF($M$6=登録について!$B$52,$M$6,"")</f>
        <v/>
      </c>
      <c r="AC13" s="31" t="str">
        <f>IF($M$6=登録について!$B$53,$M$6,"")</f>
        <v/>
      </c>
      <c r="AD13" s="32" t="str">
        <f>IF($M$6=登録について!$B$54,$M$6,"")</f>
        <v/>
      </c>
      <c r="AE13" s="14" t="s">
        <v>15</v>
      </c>
    </row>
    <row r="14" spans="1:32" ht="15" customHeight="1" thickTop="1">
      <c r="A14" s="284" t="s">
        <v>63</v>
      </c>
      <c r="B14" s="223" t="s">
        <v>64</v>
      </c>
      <c r="C14" s="223"/>
      <c r="D14" s="240"/>
      <c r="E14" s="241"/>
      <c r="F14" s="241"/>
      <c r="G14" s="241"/>
      <c r="H14" s="241"/>
      <c r="I14" s="241"/>
      <c r="J14" s="241"/>
      <c r="K14" s="242"/>
      <c r="L14" s="114" t="s">
        <v>65</v>
      </c>
      <c r="M14" s="222" t="str">
        <f>IF(O8=0,"",AE14)</f>
        <v/>
      </c>
      <c r="N14" s="222"/>
      <c r="O14" s="241" t="s">
        <v>11</v>
      </c>
      <c r="P14" s="280"/>
      <c r="S14" s="243" t="s">
        <v>66</v>
      </c>
      <c r="T14" s="9" t="s">
        <v>64</v>
      </c>
      <c r="U14" s="86" t="str">
        <f>IF(ISERROR(VLOOKUP(U13,登録について!$B$43:$N$54,2))=FALSE,VLOOKUP(U13,登録について!$B$43:$N$54,2,FALSE),"")</f>
        <v/>
      </c>
      <c r="V14" s="87" t="str">
        <f>IF(ISERROR(VLOOKUP(V13,登録について!$B$43:$N$54,2))=FALSE,VLOOKUP(V13,登録について!$B$43:$N$54,2,FALSE),"")</f>
        <v/>
      </c>
      <c r="W14" s="87" t="str">
        <f>IF(ISERROR(VLOOKUP(W13,登録について!$B$43:$N$54,2))=FALSE,VLOOKUP(W13,登録について!$B$43:$N$54,2,FALSE),"")</f>
        <v/>
      </c>
      <c r="X14" s="87" t="str">
        <f>IF(ISERROR(VLOOKUP(X13,登録について!$B$43:$N$54,2))=FALSE,VLOOKUP(X13,登録について!$B$43:$N$54,2,FALSE),"")</f>
        <v/>
      </c>
      <c r="Y14" s="87" t="str">
        <f>IF(ISERROR(VLOOKUP(Y13,登録について!$B$43:$N$54,2))=FALSE,VLOOKUP(Y13,登録について!$B$43:$N$54,2,FALSE),"")</f>
        <v/>
      </c>
      <c r="Z14" s="87" t="str">
        <f>IF(ISERROR(VLOOKUP(Z13,登録について!$B$43:$N$54,2))=FALSE,VLOOKUP(Z13,登録について!$B$43:$N$54,2,FALSE),"")</f>
        <v/>
      </c>
      <c r="AA14" s="87" t="str">
        <f>IF(ISERROR(VLOOKUP(AA13,登録について!$B$43:$N$54,2))=FALSE,VLOOKUP(AA13,登録について!$B$43:$N$54,2,FALSE),"")</f>
        <v/>
      </c>
      <c r="AB14" s="87" t="str">
        <f>IF(ISERROR(VLOOKUP(AB13,登録について!$B$43:$N$54,2))=FALSE,VLOOKUP(AB13,登録について!$B$43:$N$54,2,FALSE),"")</f>
        <v/>
      </c>
      <c r="AC14" s="87" t="str">
        <f>IF(ISERROR(VLOOKUP(AC13,登録について!$B$43:$N$54,2))=FALSE,VLOOKUP(AC13,登録について!$B$43:$N$54,2,FALSE),"")</f>
        <v/>
      </c>
      <c r="AD14" s="88" t="str">
        <f>IF(ISERROR(VLOOKUP(AD13,登録について!$B$43:$N$54,2))=FALSE,VLOOKUP(AD13,登録について!$B$43:$N$54,2,FALSE),"")</f>
        <v/>
      </c>
      <c r="AE14" s="10">
        <f t="shared" ref="AE14:AE22" si="0">SUM(U14:AD14)</f>
        <v>0</v>
      </c>
    </row>
    <row r="15" spans="1:32" ht="14.25" customHeight="1">
      <c r="A15" s="285"/>
      <c r="B15" s="294" t="s">
        <v>10</v>
      </c>
      <c r="C15" s="295"/>
      <c r="D15" s="115" t="s">
        <v>67</v>
      </c>
      <c r="E15" s="116" t="str">
        <f>IF(ISERROR(VLOOKUP($M$6,登録について!$B$43:$N$54,3))=FALSE,VLOOKUP($M$6,登録について!$B$43:$N$54,3,FALSE),"")</f>
        <v/>
      </c>
      <c r="F15" s="117" t="s">
        <v>11</v>
      </c>
      <c r="G15" s="117" t="s">
        <v>68</v>
      </c>
      <c r="H15" s="117" t="s">
        <v>67</v>
      </c>
      <c r="I15" s="118">
        <f>$O$8</f>
        <v>0</v>
      </c>
      <c r="J15" s="119" t="s">
        <v>12</v>
      </c>
      <c r="K15" s="120" t="s">
        <v>69</v>
      </c>
      <c r="L15" s="115" t="s">
        <v>70</v>
      </c>
      <c r="M15" s="281">
        <f>IF(O8=0,0,AE15)</f>
        <v>0</v>
      </c>
      <c r="N15" s="281"/>
      <c r="O15" s="272" t="s">
        <v>11</v>
      </c>
      <c r="P15" s="273"/>
      <c r="S15" s="243"/>
      <c r="T15" s="9" t="s">
        <v>10</v>
      </c>
      <c r="U15" s="86" t="str">
        <f>IF(ISERROR(VLOOKUP(U13,登録について!$B$43:$N$54,3))=FALSE,VLOOKUP(U13,登録について!$B$43:$N$54,3,FALSE)*F8,"")</f>
        <v/>
      </c>
      <c r="V15" s="87" t="str">
        <f>IF(ISERROR(VLOOKUP(V13,登録について!$B$43:$N$54,3))=FALSE,VLOOKUP(V13,登録について!$B$43:$N$54,3,FALSE)*I8,"")</f>
        <v/>
      </c>
      <c r="W15" s="87" t="str">
        <f>IF(ISERROR(VLOOKUP(W13,登録について!$B$43:$N$54,3))=FALSE,VLOOKUP(W13,登録について!$B$43:$N$54,3,FALSE)*L8,"")</f>
        <v/>
      </c>
      <c r="X15" s="87" t="str">
        <f>IF(ISERROR(VLOOKUP(X13,登録について!$B$43:$N$54,3))=FALSE,VLOOKUP(X13,登録について!$B$43:$N$54,3,FALSE)*L9,"")</f>
        <v/>
      </c>
      <c r="Y15" s="87" t="str">
        <f>IF(ISERROR(VLOOKUP(Y13,登録について!$B$43:$N$54,3))=FALSE,VLOOKUP(Y13,登録について!$B$43:$N$54,3,FALSE)*F9,"")</f>
        <v/>
      </c>
      <c r="Z15" s="87" t="str">
        <f>IF(ISERROR(VLOOKUP(Z13,登録について!$B$43:$N$54,3))=FALSE,VLOOKUP(Z13,登録について!$B$43:$N$54,3,FALSE)*$F$10,"")</f>
        <v/>
      </c>
      <c r="AA15" s="87" t="str">
        <f>IF(ISERROR(VLOOKUP(AA13,登録について!$B$43:$N$54,3))=FALSE,VLOOKUP(AA13,登録について!$B$43:$N$54,3,FALSE)*$I$10,IF($M$6=$D$10,VLOOKUP($G$10,登録について!$B$43:$N$54,3,FALSE)*$I$10,""))</f>
        <v/>
      </c>
      <c r="AB15" s="87" t="str">
        <f>IF(ISERROR(VLOOKUP(AB13,登録について!$B$43:$N$54,3))=FALSE,VLOOKUP(AB13,登録について!$B$43:$N$54,3,FALSE)*$L$10,IF($M$6=$D$10,VLOOKUP($J$10,登録について!$B$43:$N$54,3,FALSE)*$L$10,IF($M$6=$G$10,VLOOKUP($J$10,登録について!$B$43:$N$54,3,FALSE)*$L$10,"")))</f>
        <v/>
      </c>
      <c r="AC15" s="87" t="str">
        <f>IF(ISERROR(VLOOKUP(AC13,登録について!$B$43:$N$54,3))=FALSE,VLOOKUP(AC13,登録について!$B$43:$N$54,3,FALSE)*$O$10,IF($M$6=$D$10,VLOOKUP($M$10,登録について!$B$43:$N$54,3,FALSE)*$O$10,IF($M$6=$G$10,VLOOKUP($M$10,登録について!$B$43:$N$54,3,FALSE)*$O$10,IF($M$6=$J$10,VLOOKUP($M$10,登録について!$B$43:$N$54,3,FALSE)*$O$10,""))))</f>
        <v/>
      </c>
      <c r="AD15" s="88" t="str">
        <f>IF(ISERROR(VLOOKUP(AD13,登録について!$B$43:$N$54,3))=FALSE,VLOOKUP(AD13,登録について!$B$43:$N$54,3,FALSE)*I9,"")</f>
        <v/>
      </c>
      <c r="AE15" s="10">
        <f t="shared" si="0"/>
        <v>0</v>
      </c>
    </row>
    <row r="16" spans="1:32" ht="14.25" customHeight="1">
      <c r="A16" s="329" t="s">
        <v>71</v>
      </c>
      <c r="B16" s="274" t="s">
        <v>64</v>
      </c>
      <c r="C16" s="274"/>
      <c r="D16" s="233"/>
      <c r="E16" s="234"/>
      <c r="F16" s="234"/>
      <c r="G16" s="234"/>
      <c r="H16" s="234"/>
      <c r="I16" s="234"/>
      <c r="J16" s="234"/>
      <c r="K16" s="235"/>
      <c r="L16" s="121" t="s">
        <v>72</v>
      </c>
      <c r="M16" s="296" t="str">
        <f>IF(O8=0,"",AE16)</f>
        <v/>
      </c>
      <c r="N16" s="296"/>
      <c r="O16" s="234" t="s">
        <v>11</v>
      </c>
      <c r="P16" s="275"/>
      <c r="S16" s="270" t="s">
        <v>71</v>
      </c>
      <c r="T16" s="9" t="s">
        <v>64</v>
      </c>
      <c r="U16" s="86" t="str">
        <f>IF(ISERROR(VLOOKUP(U13,登録について!$B$43:$N$54,5))=FALSE,VLOOKUP(U13,登録について!$B$43:$N$54,5,FALSE),"")</f>
        <v/>
      </c>
      <c r="V16" s="87" t="str">
        <f>IF(ISERROR(VLOOKUP(V13,登録について!$B$43:$N$54,5))=FALSE,VLOOKUP(V13,登録について!$B$43:$N$54,5,FALSE),"")</f>
        <v/>
      </c>
      <c r="W16" s="87" t="str">
        <f>IF(ISERROR(VLOOKUP(W13,登録について!$B$43:$N$54,5))=FALSE,VLOOKUP(W13,登録について!$B$43:$N$54,5,FALSE),"")</f>
        <v/>
      </c>
      <c r="X16" s="87" t="str">
        <f>IF(ISERROR(VLOOKUP(X13,登録について!$B$43:$N$54,5))=FALSE,VLOOKUP(X13,登録について!$B$43:$N$54,5,FALSE),"")</f>
        <v/>
      </c>
      <c r="Y16" s="87" t="str">
        <f>IF(ISERROR(VLOOKUP(Y13,登録について!$B$43:$N$54,5))=FALSE,VLOOKUP(Y13,登録について!$B$43:$N$54,5,FALSE),"")</f>
        <v/>
      </c>
      <c r="Z16" s="87" t="str">
        <f>IF(ISERROR(VLOOKUP(Z13,登録について!$B$43:$N$54,5))=FALSE,VLOOKUP(Z13,登録について!$B$43:$N$54,5,FALSE),"")</f>
        <v/>
      </c>
      <c r="AA16" s="87" t="str">
        <f>IF(ISERROR(VLOOKUP(AA13,登録について!$B$43:$N$54,5))=FALSE,VLOOKUP(AA13,登録について!$B$43:$N$54,5,FALSE),"")</f>
        <v/>
      </c>
      <c r="AB16" s="87" t="str">
        <f>IF(ISERROR(VLOOKUP(AB13,登録について!$B$43:$N$54,5))=FALSE,VLOOKUP(AB13,登録について!$B$43:$N$54,5,FALSE),"")</f>
        <v/>
      </c>
      <c r="AC16" s="87" t="str">
        <f>IF(ISERROR(VLOOKUP(AC13,登録について!$B$43:$N$54,5))=FALSE,VLOOKUP(AC13,登録について!$B$43:$N$54,5,FALSE),"")</f>
        <v/>
      </c>
      <c r="AD16" s="88" t="str">
        <f>IF(ISERROR(VLOOKUP(AD13,登録について!$B$43:$N$54,5))=FALSE,VLOOKUP(AD13,登録について!$B$43:$N$54,5,FALSE),"")</f>
        <v/>
      </c>
      <c r="AE16" s="10">
        <f t="shared" si="0"/>
        <v>0</v>
      </c>
    </row>
    <row r="17" spans="1:31" ht="15" thickBot="1">
      <c r="A17" s="330"/>
      <c r="B17" s="271" t="s">
        <v>10</v>
      </c>
      <c r="C17" s="271"/>
      <c r="D17" s="115" t="s">
        <v>67</v>
      </c>
      <c r="E17" s="116" t="str">
        <f>IF(ISERROR(VLOOKUP($M$6,登録について!$B$43:$N$54,6))=FALSE,VLOOKUP($M$6,登録について!$B$43:$N$54,6,FALSE),"")</f>
        <v/>
      </c>
      <c r="F17" s="117" t="s">
        <v>11</v>
      </c>
      <c r="G17" s="117" t="s">
        <v>68</v>
      </c>
      <c r="H17" s="117" t="s">
        <v>67</v>
      </c>
      <c r="I17" s="118">
        <f>$O$8</f>
        <v>0</v>
      </c>
      <c r="J17" s="119" t="s">
        <v>12</v>
      </c>
      <c r="K17" s="120" t="s">
        <v>69</v>
      </c>
      <c r="L17" s="115" t="s">
        <v>73</v>
      </c>
      <c r="M17" s="281" t="str">
        <f>IF(O8=0,"",AE17)</f>
        <v/>
      </c>
      <c r="N17" s="281"/>
      <c r="O17" s="272" t="s">
        <v>11</v>
      </c>
      <c r="P17" s="273"/>
      <c r="S17" s="270"/>
      <c r="T17" s="9" t="s">
        <v>10</v>
      </c>
      <c r="U17" s="86" t="str">
        <f>IF(ISERROR(VLOOKUP(U13,登録について!$B$43:$N$54,6))=FALSE,VLOOKUP(U13,登録について!$B$43:$N$54,6,FALSE)*F8,"")</f>
        <v/>
      </c>
      <c r="V17" s="87" t="str">
        <f>IF(ISERROR(VLOOKUP(V13,登録について!$B$43:$N$54,6))=FALSE,VLOOKUP(V13,登録について!$B$43:$N$54,6,FALSE)*I8,"")</f>
        <v/>
      </c>
      <c r="W17" s="87" t="str">
        <f>IF(ISERROR(VLOOKUP(W13,登録について!$B$43:$N$54,6))=FALSE,VLOOKUP(W13,登録について!$B$43:$N$54,6,FALSE)*L8,"")</f>
        <v/>
      </c>
      <c r="X17" s="87" t="str">
        <f>IF(ISERROR(VLOOKUP(X13,登録について!$B$43:$N$54,6))=FALSE,VLOOKUP(X13,登録について!$B$43:$N$54,6,FALSE)*L9,"")</f>
        <v/>
      </c>
      <c r="Y17" s="87" t="str">
        <f>IF(ISERROR(VLOOKUP(Y13,登録について!$B$43:$N$54,6))=FALSE,VLOOKUP(Y13,登録について!$B$43:$N$54,6,FALSE)*F9,"")</f>
        <v/>
      </c>
      <c r="Z17" s="87" t="str">
        <f>IF(ISERROR(VLOOKUP(Z13,登録について!$B$43:$N$54,6))=FALSE,VLOOKUP(Z13,登録について!$B$43:$N$54,6,FALSE)*$F$10,"")</f>
        <v/>
      </c>
      <c r="AA17" s="87" t="str">
        <f>IF(ISERROR(VLOOKUP(AA13,登録について!$B$43:$N$54,6))=FALSE,VLOOKUP(AA13,登録について!$B$43:$N$54,6,FALSE)*$I$10,IF($M$6=$D$10,VLOOKUP($G$10,登録について!$B$43:$N$54,6,FALSE)*$I$10,""))</f>
        <v/>
      </c>
      <c r="AB17" s="87" t="str">
        <f>IF(ISERROR(VLOOKUP(AB13,登録について!$B$43:$N$54,6))=FALSE,VLOOKUP(AB13,登録について!$B$43:$N$54,6,FALSE)*$L$10,IF($M$6=$D$10,VLOOKUP($J$10,登録について!$B$43:$N$54,6,FALSE)*$L$10,IF($M$6=$G$10,VLOOKUP($J$10,登録について!$B$43:$N$54,6,FALSE)*$L$10,"")))</f>
        <v/>
      </c>
      <c r="AC17" s="87" t="str">
        <f>IF(ISERROR(VLOOKUP(AC13,登録について!$B$43:$N$54,6))=FALSE,VLOOKUP(AC13,登録について!$B$43:$N$54,6,FALSE)*$O$10,IF($M$6=$D$10,VLOOKUP($M$10,登録について!$B$43:$N$54,6,FALSE)*$O$10,IF($M$6=$G$10,VLOOKUP($M$10,登録について!$B$43:$N$54,6,FALSE)*$O$10,IF($M$6=$J$10,VLOOKUP($M$10,登録について!$B$43:$N$54,6,FALSE)*$O$10,""))))</f>
        <v/>
      </c>
      <c r="AD17" s="88" t="str">
        <f>IF(ISERROR(VLOOKUP(AD13,登録について!$B$43:$N$54,6))=FALSE,VLOOKUP(AD13,登録について!$B$43:$N$54,6,FALSE)*I9,"")</f>
        <v/>
      </c>
      <c r="AE17" s="10">
        <f t="shared" si="0"/>
        <v>0</v>
      </c>
    </row>
    <row r="18" spans="1:31" ht="14.25">
      <c r="A18" s="329" t="s">
        <v>74</v>
      </c>
      <c r="B18" s="274" t="s">
        <v>64</v>
      </c>
      <c r="C18" s="274"/>
      <c r="D18" s="233"/>
      <c r="E18" s="234"/>
      <c r="F18" s="234"/>
      <c r="G18" s="234"/>
      <c r="H18" s="234"/>
      <c r="I18" s="234"/>
      <c r="J18" s="234"/>
      <c r="K18" s="235"/>
      <c r="L18" s="121" t="s">
        <v>75</v>
      </c>
      <c r="M18" s="296" t="str">
        <f>IF(O8=0,"",AE18)</f>
        <v/>
      </c>
      <c r="N18" s="296"/>
      <c r="O18" s="234" t="s">
        <v>11</v>
      </c>
      <c r="P18" s="275"/>
      <c r="S18" s="299" t="s">
        <v>74</v>
      </c>
      <c r="T18" s="33" t="s">
        <v>64</v>
      </c>
      <c r="U18" s="89" t="str">
        <f>IF(ISERROR(VLOOKUP(U13,登録について!$B$43:$N$54,8))=FALSE,VLOOKUP(U13,登録について!$B$43:$N$54,8,FALSE),"")</f>
        <v/>
      </c>
      <c r="V18" s="90" t="str">
        <f>IF(ISERROR(VLOOKUP(V13,登録について!$B$43:$N$54,8))=FALSE,VLOOKUP(V13,登録について!$B$43:$N$54,8,FALSE),"")</f>
        <v/>
      </c>
      <c r="W18" s="90" t="str">
        <f>IF(ISERROR(VLOOKUP(W13,登録について!$B$43:$N$54,8))=FALSE,VLOOKUP(W13,登録について!$B$43:$N$54,8,FALSE),"")</f>
        <v/>
      </c>
      <c r="X18" s="90" t="str">
        <f>IF(ISERROR(VLOOKUP(X13,登録について!$B$43:$N$54,8))=FALSE,VLOOKUP(X13,登録について!$B$43:$N$54,8,FALSE),"")</f>
        <v/>
      </c>
      <c r="Y18" s="90" t="str">
        <f>IF(ISERROR(VLOOKUP(Y13,登録について!$B$43:$N$54,8))=FALSE,VLOOKUP(Y13,登録について!$B$43:$N$54,8,FALSE),"")</f>
        <v/>
      </c>
      <c r="Z18" s="90" t="str">
        <f>IF(ISERROR(VLOOKUP(Z13,登録について!$B$43:$N$54,8))=FALSE,VLOOKUP(Z13,登録について!$B$43:$N$54,8,FALSE),"")</f>
        <v/>
      </c>
      <c r="AA18" s="90" t="str">
        <f>IF(ISERROR(VLOOKUP(AA13,登録について!$B$43:$N$54,8))=FALSE,VLOOKUP(AA13,登録について!$B$43:$N$54,8,FALSE),"")</f>
        <v/>
      </c>
      <c r="AB18" s="90" t="str">
        <f>IF(ISERROR(VLOOKUP(AB13,登録について!$B$43:$N$54,8))=FALSE,VLOOKUP(AB13,登録について!$B$43:$N$54,8,FALSE),"")</f>
        <v/>
      </c>
      <c r="AC18" s="90" t="str">
        <f>IF(ISERROR(VLOOKUP(AC13,登録について!$B$43:$N$54,8))=FALSE,VLOOKUP(AC13,登録について!$B$43:$N$54,8,FALSE),"")</f>
        <v/>
      </c>
      <c r="AD18" s="91" t="str">
        <f>IF(ISERROR(VLOOKUP(AD13,登録について!$B$43:$N$54,8))=FALSE,VLOOKUP(AD13,登録について!$B$43:$N$54,8,FALSE),"")</f>
        <v/>
      </c>
      <c r="AE18" s="10">
        <f t="shared" si="0"/>
        <v>0</v>
      </c>
    </row>
    <row r="19" spans="1:31" ht="14.25">
      <c r="A19" s="329"/>
      <c r="B19" s="227" t="s">
        <v>10</v>
      </c>
      <c r="C19" s="227"/>
      <c r="D19" s="122" t="s">
        <v>67</v>
      </c>
      <c r="E19" s="123" t="str">
        <f>IF(ISERROR(VLOOKUP($M$6,登録について!$B$43:$N$54,9))=FALSE,VLOOKUP($M$6,登録について!$B$43:$N$54,9,FALSE),"")</f>
        <v/>
      </c>
      <c r="F19" s="124" t="s">
        <v>11</v>
      </c>
      <c r="G19" s="124" t="s">
        <v>68</v>
      </c>
      <c r="H19" s="124" t="s">
        <v>67</v>
      </c>
      <c r="I19" s="125">
        <f>$O$8</f>
        <v>0</v>
      </c>
      <c r="J19" s="126" t="s">
        <v>12</v>
      </c>
      <c r="K19" s="127" t="s">
        <v>69</v>
      </c>
      <c r="L19" s="122" t="s">
        <v>76</v>
      </c>
      <c r="M19" s="232" t="str">
        <f>IF(O8=0,"",AE19)</f>
        <v/>
      </c>
      <c r="N19" s="232"/>
      <c r="O19" s="320" t="s">
        <v>11</v>
      </c>
      <c r="P19" s="325"/>
      <c r="S19" s="243"/>
      <c r="T19" s="9" t="s">
        <v>10</v>
      </c>
      <c r="U19" s="86" t="str">
        <f>IF(ISERROR(VLOOKUP(U13,登録について!$B$43:$N$54,9))=FALSE,VLOOKUP(U13,登録について!$B$43:$N$54,9,FALSE)*F8,"")</f>
        <v/>
      </c>
      <c r="V19" s="87" t="str">
        <f>IF(ISERROR(VLOOKUP(V13,登録について!$B$43:$N$54,9))=FALSE,VLOOKUP(V13,登録について!$B$43:$N$54,9,FALSE)*I8,"")</f>
        <v/>
      </c>
      <c r="W19" s="87" t="str">
        <f>IF(ISERROR(VLOOKUP(W13,登録について!$B$43:$N$54,9))=FALSE,VLOOKUP(W13,登録について!$B$43:$N$54,9,FALSE)*L8,"")</f>
        <v/>
      </c>
      <c r="X19" s="87" t="str">
        <f>IF(ISERROR(VLOOKUP(X13,登録について!$B$43:$N$54,9))=FALSE,VLOOKUP(X13,登録について!$B$43:$N$54,9,FALSE)*L9,"")</f>
        <v/>
      </c>
      <c r="Y19" s="87" t="str">
        <f>IF(ISERROR(VLOOKUP(Y13,登録について!$B$43:$N$54,9))=FALSE,VLOOKUP(Y13,登録について!$B$43:$N$54,9,FALSE)*F9,"")</f>
        <v/>
      </c>
      <c r="Z19" s="87" t="str">
        <f>IF(ISERROR(VLOOKUP(Z13,登録について!$B$43:$N$54,9))=FALSE,VLOOKUP(Z13,登録について!$B$43:$N$54,9,FALSE)*$F$10,"")</f>
        <v/>
      </c>
      <c r="AA19" s="87" t="str">
        <f>IF(ISERROR(VLOOKUP(AA13,登録について!$B$43:$N$54,9))=FALSE,VLOOKUP(AA13,登録について!$B$43:$N$54,9,FALSE)*$I$10,IF($M$6=$D$10,VLOOKUP($G$10,登録について!$B$43:$N$54,9,FALSE)*$I$10,""))</f>
        <v/>
      </c>
      <c r="AB19" s="87" t="str">
        <f>IF(ISERROR(VLOOKUP(AB13,登録について!$B$43:$N$54,9))=FALSE,VLOOKUP(AB13,登録について!$B$43:$N$54,9,FALSE)*$L$10,IF($M$6=$D$10,VLOOKUP(J10,登録について!$B$43:$N$54,9,FALSE)*$L$10,IF($M$6=$G$10,VLOOKUP(J10,登録について!$B$43:$N$54,9,FALSE)*$L$10,"")))</f>
        <v/>
      </c>
      <c r="AC19" s="87" t="str">
        <f>IF(ISERROR(VLOOKUP(AC13,登録について!$B$43:$N$54,9))=FALSE,VLOOKUP(AC13,登録について!$B$43:$N$54,9,FALSE)*$O$10,IF($M$6=$D$10,VLOOKUP($M$10,登録について!$B$43:$N$54,9,FALSE)*$O$10,IF($M$6=$G$10,VLOOKUP($M$10,登録について!$B$43:$N$54,9,FALSE)*$O$10,IF($M$6=$J10,VLOOKUP($M$10,登録について!$B$43:$N$54,9,FALSE)*$O$10,""))))</f>
        <v/>
      </c>
      <c r="AD19" s="88" t="str">
        <f>IF(ISERROR(VLOOKUP(AD13,登録について!$B$45:$N$54,9))=FALSE,VLOOKUP(AD13,登録について!$B$45:$N$54,9,FALSE)*I9,"")</f>
        <v/>
      </c>
      <c r="AE19" s="10">
        <f t="shared" si="0"/>
        <v>0</v>
      </c>
    </row>
    <row r="20" spans="1:31" ht="14.25">
      <c r="A20" s="329"/>
      <c r="B20" s="227" t="s">
        <v>77</v>
      </c>
      <c r="C20" s="227"/>
      <c r="D20" s="319"/>
      <c r="E20" s="320"/>
      <c r="F20" s="320"/>
      <c r="G20" s="320"/>
      <c r="H20" s="320"/>
      <c r="I20" s="320"/>
      <c r="J20" s="320"/>
      <c r="K20" s="321"/>
      <c r="L20" s="122" t="s">
        <v>78</v>
      </c>
      <c r="M20" s="232" t="str">
        <f>IF(O8=0,"",AE20)</f>
        <v/>
      </c>
      <c r="N20" s="232"/>
      <c r="O20" s="320" t="s">
        <v>11</v>
      </c>
      <c r="P20" s="325"/>
      <c r="S20" s="243"/>
      <c r="T20" s="9" t="s">
        <v>77</v>
      </c>
      <c r="U20" s="86" t="str">
        <f>IF(ISERROR(VLOOKUP(U13,登録について!$B$43:$N$54,11))=FALSE,VLOOKUP(U13,登録について!$B$43:$N$54,11,FALSE),"")</f>
        <v/>
      </c>
      <c r="V20" s="87" t="str">
        <f>IF(ISERROR(VLOOKUP(V13,登録について!$B$43:$N$54,11))=FALSE,VLOOKUP(V13,登録について!$B$43:$N$54,11,FALSE),"")</f>
        <v/>
      </c>
      <c r="W20" s="87" t="str">
        <f>IF(ISERROR(VLOOKUP(W13,登録について!$B$43:$N$54,11))=FALSE,VLOOKUP(W13,登録について!$B$43:$N$54,11,FALSE),"")</f>
        <v/>
      </c>
      <c r="X20" s="87" t="str">
        <f>IF(ISERROR(VLOOKUP(X13,登録について!$B$43:$N$54,11))=FALSE,VLOOKUP(X13,登録について!$B$43:$N$54,11,FALSE),"")</f>
        <v/>
      </c>
      <c r="Y20" s="87" t="str">
        <f>IF(ISERROR(VLOOKUP(Y13,登録について!$B$43:$N$54,11))=FALSE,VLOOKUP(Y13,登録について!$B$43:$N$54,11,FALSE),"")</f>
        <v/>
      </c>
      <c r="Z20" s="87" t="str">
        <f>IF(ISERROR(VLOOKUP(Z13,登録について!$B$43:$N$54,11))=FALSE,VLOOKUP(Z13,登録について!$B$43:$N$54,11,FALSE),"")</f>
        <v/>
      </c>
      <c r="AA20" s="87" t="str">
        <f>IF(ISERROR(VLOOKUP(AA13,登録について!$B$43:$N$54,11))=FALSE,VLOOKUP(AA13,登録について!$B$43:$N$54,11,FALSE),"")</f>
        <v/>
      </c>
      <c r="AB20" s="87" t="str">
        <f>IF(ISERROR(VLOOKUP(AB13,登録について!$B$43:$N$54,11))=FALSE,VLOOKUP(AB13,登録について!$B$43:$N$54,11,FALSE),"")</f>
        <v/>
      </c>
      <c r="AC20" s="87" t="str">
        <f>IF(ISERROR(VLOOKUP(AC13,登録について!$B$43:$N$54,11))=FALSE,VLOOKUP(AC13,登録について!$B$43:$N$54,11,FALSE),"")</f>
        <v/>
      </c>
      <c r="AD20" s="88" t="str">
        <f>IF(ISERROR(VLOOKUP(AD13,登録について!$B$43:$N$54,11))=FALSE,VLOOKUP(AD13,登録について!$B$43:$N$54,11,FALSE),"")</f>
        <v/>
      </c>
      <c r="AE20" s="10">
        <f t="shared" si="0"/>
        <v>0</v>
      </c>
    </row>
    <row r="21" spans="1:31" ht="14.25">
      <c r="A21" s="329"/>
      <c r="B21" s="326" t="s">
        <v>79</v>
      </c>
      <c r="C21" s="326"/>
      <c r="D21" s="327"/>
      <c r="E21" s="300"/>
      <c r="F21" s="300"/>
      <c r="G21" s="300"/>
      <c r="H21" s="300"/>
      <c r="I21" s="300"/>
      <c r="J21" s="300"/>
      <c r="K21" s="328"/>
      <c r="L21" s="128" t="s">
        <v>80</v>
      </c>
      <c r="M21" s="302" t="str">
        <f>IF(O8=0,"",AE21)</f>
        <v/>
      </c>
      <c r="N21" s="302"/>
      <c r="O21" s="300" t="s">
        <v>11</v>
      </c>
      <c r="P21" s="301"/>
      <c r="S21" s="243"/>
      <c r="T21" s="9" t="s">
        <v>79</v>
      </c>
      <c r="U21" s="86" t="str">
        <f>IF(ISERROR(VLOOKUP(U13,登録について!$B$43:$N$54,12))=FALSE,IF(LEN($D$11)&lt;9,VLOOKUP(U13,登録について!$B$43:$N$54,12,FALSE),0),"")</f>
        <v/>
      </c>
      <c r="V21" s="87" t="str">
        <f>IF(ISERROR(VLOOKUP(V13,登録について!$B$43:$N$54,12))=FALSE,IF(LEN($D$11)&lt;9,VLOOKUP(V13,登録について!$B$43:$N$54,12,FALSE),0),"")</f>
        <v/>
      </c>
      <c r="W21" s="87" t="str">
        <f>IF(ISERROR(VLOOKUP(W13,登録について!$B$43:$N$54,12))=FALSE,IF(LEN($D$11)&lt;9,VLOOKUP(W13,登録について!$B$43:$N$54,12,FALSE),0),"")</f>
        <v/>
      </c>
      <c r="X21" s="87" t="str">
        <f>IF(ISERROR(VLOOKUP(X13,登録について!$B$43:$N$54,12))=FALSE,IF(LEN($D$11)&lt;9,VLOOKUP(X13,登録について!$B$43:$N$54,12,FALSE),0),"")</f>
        <v/>
      </c>
      <c r="Y21" s="87" t="str">
        <f>IF(ISERROR(VLOOKUP(Y13,登録について!$B$43:$N$54,12))=FALSE,IF(LEN($D$11)&lt;9,VLOOKUP(Y13,登録について!$B$43:$N$54,12,FALSE),0),"")</f>
        <v/>
      </c>
      <c r="Z21" s="87" t="str">
        <f>IF(ISERROR(VLOOKUP(Z13,登録について!$B$43:$N$54,12))=FALSE,IF(LEN($D$11)&lt;9,VLOOKUP(Z13,登録について!$B$43:$N$54,12,FALSE),0),"")</f>
        <v/>
      </c>
      <c r="AA21" s="87" t="str">
        <f>IF(ISERROR(VLOOKUP(AA13,登録について!$B$43:$N$54,12))=FALSE,IF(LEN($D$11)&lt;9,VLOOKUP(AA13,登録について!$B$43:$N$54,12,FALSE),0),"")</f>
        <v/>
      </c>
      <c r="AB21" s="87" t="str">
        <f>IF(ISERROR(VLOOKUP(AB13,登録について!$B$43:$N$54,12))=FALSE,IF(LEN($D$11)&lt;9,VLOOKUP(AB13,登録について!$B$43:$N$54,12,FALSE),0),"")</f>
        <v/>
      </c>
      <c r="AC21" s="87" t="str">
        <f>IF(ISERROR(VLOOKUP(AC13,登録について!$B$43:$N$54,12))=FALSE,IF(LEN($D$11)&lt;9,VLOOKUP(AC13,登録について!$B$43:$N$54,12,FALSE),0),"")</f>
        <v/>
      </c>
      <c r="AD21" s="88" t="str">
        <f>IF(ISERROR(VLOOKUP(AD13,登録について!$B$43:$N$54,12))=FALSE,IF(LEN($D$11)&lt;9,VLOOKUP(AD13,登録について!$B$43:$N$54,12,FALSE),0),"")</f>
        <v/>
      </c>
      <c r="AE21" s="10">
        <f t="shared" si="0"/>
        <v>0</v>
      </c>
    </row>
    <row r="22" spans="1:31" ht="14.25" thickBot="1">
      <c r="A22" s="317" t="s">
        <v>121</v>
      </c>
      <c r="B22" s="318"/>
      <c r="C22" s="318"/>
      <c r="D22" s="313" t="s">
        <v>155</v>
      </c>
      <c r="E22" s="314"/>
      <c r="F22" s="314"/>
      <c r="G22" s="314"/>
      <c r="H22" s="314"/>
      <c r="I22" s="314"/>
      <c r="J22" s="314"/>
      <c r="K22" s="315"/>
      <c r="L22" s="129" t="s">
        <v>81</v>
      </c>
      <c r="M22" s="322" t="str">
        <f>IF(O8=0,"",AE22)</f>
        <v/>
      </c>
      <c r="N22" s="322"/>
      <c r="O22" s="323" t="s">
        <v>11</v>
      </c>
      <c r="P22" s="324"/>
      <c r="S22" s="306" t="s">
        <v>82</v>
      </c>
      <c r="T22" s="307"/>
      <c r="U22" s="92" t="str">
        <f>IF(ISERROR(VLOOKUP(U13,登録について!$B$43:$N$54,13))=FALSE,登録について!$N45,"")</f>
        <v/>
      </c>
      <c r="V22" s="93" t="str">
        <f>IF(ISERROR(VLOOKUP(V13,登録について!$B$43:$N$54,13))=FALSE,登録について!$N46,"")</f>
        <v/>
      </c>
      <c r="W22" s="93" t="str">
        <f>IF(ISERROR(VLOOKUP(W13,登録について!$B$43:$N$54,13))=FALSE,登録について!$N47,"")</f>
        <v/>
      </c>
      <c r="X22" s="93" t="str">
        <f>IF(ISERROR(VLOOKUP(X13,登録について!$B$43:$N$54,13))=FALSE,登録について!$N48,"")</f>
        <v/>
      </c>
      <c r="Y22" s="93" t="str">
        <f>IF(ISERROR(VLOOKUP(Y13,登録について!$B$43:$N$54,13))=FALSE,登録について!$N49,"")</f>
        <v/>
      </c>
      <c r="Z22" s="93" t="str">
        <f>IF(ISERROR(VLOOKUP(Z13,登録について!$B$43:$N$54,13))=FALSE,登録について!$N50,"")</f>
        <v/>
      </c>
      <c r="AA22" s="93" t="str">
        <f>IF(ISERROR(VLOOKUP(AA13,登録について!$B$43:$N$54,13))=FALSE,登録について!$N51,"")</f>
        <v/>
      </c>
      <c r="AB22" s="93" t="str">
        <f>IF(ISERROR(VLOOKUP(AB13,登録について!$B$43:$N$54,13))=FALSE,登録について!$N52,"")</f>
        <v/>
      </c>
      <c r="AC22" s="93" t="str">
        <f>IF(ISERROR(VLOOKUP(AC13,登録について!$B$43:$N$54,13))=FALSE,登録について!$N53,"")</f>
        <v/>
      </c>
      <c r="AD22" s="94" t="str">
        <f>IF(ISERROR(VLOOKUP(AD13,登録について!$B$43:$N$54,13))=FALSE,登録について!$N54,"")</f>
        <v/>
      </c>
      <c r="AE22" s="10">
        <f t="shared" si="0"/>
        <v>0</v>
      </c>
    </row>
    <row r="23" spans="1:31" ht="15" thickTop="1" thickBot="1">
      <c r="A23" s="308"/>
      <c r="B23" s="309"/>
      <c r="C23" s="309"/>
      <c r="D23" s="309"/>
      <c r="E23" s="309"/>
      <c r="F23" s="309"/>
      <c r="G23" s="309"/>
      <c r="H23" s="309"/>
      <c r="I23" s="309"/>
      <c r="J23" s="309"/>
      <c r="K23" s="309"/>
      <c r="L23" s="130" t="s">
        <v>83</v>
      </c>
      <c r="M23" s="310" t="str">
        <f>IF(O8=0,"",SUM(M14:M22))</f>
        <v/>
      </c>
      <c r="N23" s="310"/>
      <c r="O23" s="311" t="s">
        <v>13</v>
      </c>
      <c r="P23" s="312"/>
      <c r="S23" s="15"/>
      <c r="T23" s="15"/>
      <c r="U23" s="8" t="s">
        <v>21</v>
      </c>
      <c r="V23" s="8" t="s">
        <v>22</v>
      </c>
      <c r="W23" s="8" t="s">
        <v>23</v>
      </c>
      <c r="X23" s="8" t="s">
        <v>24</v>
      </c>
      <c r="Y23" s="8" t="s">
        <v>25</v>
      </c>
      <c r="Z23" s="8" t="s">
        <v>122</v>
      </c>
      <c r="AA23" s="8" t="s">
        <v>26</v>
      </c>
      <c r="AB23" s="8" t="s">
        <v>27</v>
      </c>
      <c r="AC23" s="8" t="s">
        <v>28</v>
      </c>
      <c r="AD23" s="8" t="s">
        <v>29</v>
      </c>
    </row>
    <row r="24" spans="1:31" s="65" customFormat="1" ht="24" customHeight="1" thickTop="1">
      <c r="A24" s="131"/>
      <c r="B24" s="131"/>
      <c r="C24" s="131"/>
      <c r="D24" s="131"/>
      <c r="E24" s="131"/>
      <c r="F24" s="304" t="str">
        <f>IF(I24=0,"","団体登録費計")</f>
        <v/>
      </c>
      <c r="G24" s="304"/>
      <c r="H24" s="304"/>
      <c r="I24" s="305">
        <f>IF(O8=0,0,AE14+AE16+AE18+AE20+AE21+AE22)</f>
        <v>0</v>
      </c>
      <c r="J24" s="305"/>
      <c r="K24" s="303" t="str">
        <f>IF(M24=0,"","個人登録費計")</f>
        <v/>
      </c>
      <c r="L24" s="303"/>
      <c r="M24" s="305">
        <f>IF(O8=0,0,AE15+AE17+AE19)</f>
        <v>0</v>
      </c>
      <c r="N24" s="305"/>
      <c r="O24" s="316">
        <f>O8</f>
        <v>0</v>
      </c>
      <c r="P24" s="316"/>
      <c r="T24" s="66"/>
      <c r="U24" s="65">
        <f>登録について!O94</f>
        <v>0</v>
      </c>
      <c r="V24" s="65">
        <f>登録について!O105</f>
        <v>0</v>
      </c>
      <c r="W24" s="65">
        <f>登録について!O115</f>
        <v>0</v>
      </c>
      <c r="X24" s="65">
        <f>登録について!O127</f>
        <v>0</v>
      </c>
      <c r="Y24" s="65">
        <f>登録について!O138</f>
        <v>0</v>
      </c>
      <c r="Z24" s="65">
        <f>登録について!$O$105</f>
        <v>0</v>
      </c>
      <c r="AA24" s="65">
        <f>登録について!$O$105</f>
        <v>0</v>
      </c>
      <c r="AB24" s="65">
        <f>登録について!$O$105</f>
        <v>0</v>
      </c>
      <c r="AC24" s="65">
        <f>登録について!$O$105</f>
        <v>0</v>
      </c>
      <c r="AD24" s="65">
        <f>登録について!$O$105</f>
        <v>0</v>
      </c>
      <c r="AE24" s="66"/>
    </row>
    <row r="25" spans="1:31" s="2" customFormat="1" ht="15" customHeight="1" thickBot="1">
      <c r="A25" s="131"/>
      <c r="B25" s="131"/>
      <c r="C25" s="131"/>
      <c r="D25" s="131"/>
      <c r="E25" s="131"/>
      <c r="F25" s="135"/>
      <c r="G25" s="135"/>
      <c r="H25" s="135"/>
      <c r="I25" s="136"/>
      <c r="J25" s="136"/>
      <c r="K25" s="137"/>
      <c r="L25" s="137"/>
      <c r="M25" s="136"/>
      <c r="N25" s="136"/>
      <c r="O25" s="138"/>
      <c r="P25" s="138"/>
      <c r="S25"/>
      <c r="T25" s="8"/>
      <c r="U25">
        <f>登録について!O95</f>
        <v>0</v>
      </c>
      <c r="V25">
        <f>登録について!O106</f>
        <v>0</v>
      </c>
      <c r="W25">
        <f>登録について!O116</f>
        <v>0</v>
      </c>
      <c r="X25">
        <f>登録について!O128</f>
        <v>0</v>
      </c>
      <c r="Y25">
        <f>登録について!O139</f>
        <v>0</v>
      </c>
      <c r="Z25">
        <f>登録について!$O$106</f>
        <v>0</v>
      </c>
      <c r="AA25">
        <f>登録について!$O$106</f>
        <v>0</v>
      </c>
      <c r="AB25">
        <f>登録について!$O$106</f>
        <v>0</v>
      </c>
      <c r="AC25">
        <f>登録について!$O$106</f>
        <v>0</v>
      </c>
      <c r="AD25">
        <f>登録について!$O$106</f>
        <v>0</v>
      </c>
      <c r="AE25"/>
    </row>
    <row r="26" spans="1:31" s="2" customFormat="1" ht="18" thickTop="1">
      <c r="A26" s="345" t="s">
        <v>206</v>
      </c>
      <c r="B26" s="346"/>
      <c r="C26" s="347"/>
      <c r="D26" s="380" t="s">
        <v>253</v>
      </c>
      <c r="E26" s="381"/>
      <c r="F26" s="381"/>
      <c r="G26" s="382"/>
      <c r="H26" s="382"/>
      <c r="I26" s="142" t="s">
        <v>231</v>
      </c>
      <c r="J26" s="382"/>
      <c r="K26" s="382"/>
      <c r="L26" s="142" t="s">
        <v>232</v>
      </c>
      <c r="M26" s="143"/>
      <c r="N26" s="143"/>
      <c r="O26" s="143"/>
      <c r="P26" s="144"/>
      <c r="U26" t="str">
        <f>登録について!O90</f>
        <v>メール</v>
      </c>
      <c r="V26" t="str">
        <f>登録について!O101</f>
        <v>メール</v>
      </c>
      <c r="W26" t="str">
        <f>登録について!O111</f>
        <v>メール</v>
      </c>
      <c r="X26" t="str">
        <f>登録について!O122</f>
        <v>メール</v>
      </c>
      <c r="Y26" t="str">
        <f>登録について!O134</f>
        <v>メール</v>
      </c>
      <c r="Z26" t="str">
        <f>登録について!$O$101</f>
        <v>メール</v>
      </c>
      <c r="AA26" t="str">
        <f>登録について!$O$101</f>
        <v>メール</v>
      </c>
      <c r="AB26" t="str">
        <f>登録について!$O$101</f>
        <v>メール</v>
      </c>
      <c r="AC26" t="str">
        <f>登録について!$O$101</f>
        <v>メール</v>
      </c>
      <c r="AD26" t="str">
        <f>登録について!$O$101</f>
        <v>メール</v>
      </c>
      <c r="AE26"/>
    </row>
    <row r="27" spans="1:31" ht="17.25">
      <c r="A27" s="348" t="s">
        <v>207</v>
      </c>
      <c r="B27" s="333"/>
      <c r="C27" s="333"/>
      <c r="D27" s="333" t="s">
        <v>225</v>
      </c>
      <c r="E27" s="333"/>
      <c r="F27" s="334"/>
      <c r="G27" s="331" t="s">
        <v>226</v>
      </c>
      <c r="H27" s="332"/>
      <c r="I27" s="332"/>
      <c r="J27" s="332"/>
      <c r="K27" s="332"/>
      <c r="L27" s="332"/>
      <c r="M27" s="332"/>
      <c r="N27" s="332"/>
      <c r="O27" s="332"/>
      <c r="P27" s="335"/>
      <c r="S27" s="2"/>
      <c r="T27" s="2"/>
      <c r="U27">
        <f>登録について!O91</f>
        <v>0</v>
      </c>
      <c r="V27">
        <f>登録について!O102</f>
        <v>0</v>
      </c>
      <c r="W27">
        <f>登録について!O112</f>
        <v>0</v>
      </c>
      <c r="X27">
        <f>登録について!O123</f>
        <v>0</v>
      </c>
      <c r="Y27">
        <f>登録について!O135</f>
        <v>0</v>
      </c>
      <c r="Z27">
        <f>登録について!$O$102</f>
        <v>0</v>
      </c>
      <c r="AA27">
        <f>登録について!$O$102</f>
        <v>0</v>
      </c>
      <c r="AB27">
        <f>登録について!$O$102</f>
        <v>0</v>
      </c>
      <c r="AC27">
        <f>登録について!$O$102</f>
        <v>0</v>
      </c>
      <c r="AD27">
        <f>登録について!$O$102</f>
        <v>0</v>
      </c>
    </row>
    <row r="28" spans="1:31" ht="20.25" customHeight="1">
      <c r="A28" s="349" t="s">
        <v>210</v>
      </c>
      <c r="B28" s="350"/>
      <c r="C28" s="351"/>
      <c r="D28" s="336" t="s">
        <v>208</v>
      </c>
      <c r="E28" s="336"/>
      <c r="F28" s="337"/>
      <c r="G28" s="390" t="s">
        <v>212</v>
      </c>
      <c r="H28" s="390"/>
      <c r="I28" s="390"/>
      <c r="J28" s="390"/>
      <c r="K28" s="390"/>
      <c r="L28" s="390"/>
      <c r="M28" s="391" t="s">
        <v>209</v>
      </c>
      <c r="N28" s="391"/>
      <c r="O28" s="391"/>
      <c r="P28" s="392"/>
      <c r="U28" t="str">
        <f>登録について!O89</f>
        <v>高　野　翔　也</v>
      </c>
      <c r="V28" t="str">
        <f>登録について!O100</f>
        <v>地区協会事務局</v>
      </c>
      <c r="W28" t="str">
        <f>登録について!O110</f>
        <v>遠　藤　祥　悦</v>
      </c>
      <c r="X28" t="str">
        <f>登録について!O121</f>
        <v>則　末　俊　介</v>
      </c>
      <c r="Y28" t="str">
        <f>登録について!O133</f>
        <v>若　松　　潤</v>
      </c>
      <c r="Z28" t="str">
        <f>登録について!$O$100</f>
        <v>地区協会事務局</v>
      </c>
      <c r="AA28" t="str">
        <f>登録について!$O$100</f>
        <v>地区協会事務局</v>
      </c>
      <c r="AB28" t="str">
        <f>登録について!$O$100</f>
        <v>地区協会事務局</v>
      </c>
      <c r="AC28" t="str">
        <f>登録について!$O$100</f>
        <v>地区協会事務局</v>
      </c>
      <c r="AD28" t="str">
        <f>登録について!$O$100</f>
        <v>地区協会事務局</v>
      </c>
    </row>
    <row r="29" spans="1:31" ht="20.25" customHeight="1">
      <c r="A29" s="338" t="s">
        <v>211</v>
      </c>
      <c r="B29" s="339"/>
      <c r="C29" s="340"/>
      <c r="D29" s="336" t="s">
        <v>208</v>
      </c>
      <c r="E29" s="336"/>
      <c r="F29" s="337"/>
      <c r="G29" s="389" t="s">
        <v>213</v>
      </c>
      <c r="H29" s="389"/>
      <c r="I29" s="389"/>
      <c r="J29" s="389"/>
      <c r="K29" s="389"/>
      <c r="L29" s="389"/>
      <c r="M29" s="366" t="s">
        <v>217</v>
      </c>
      <c r="N29" s="366"/>
      <c r="O29" s="366"/>
      <c r="P29" s="367"/>
    </row>
    <row r="30" spans="1:31" ht="20.25" customHeight="1">
      <c r="A30" s="349" t="s">
        <v>215</v>
      </c>
      <c r="B30" s="350"/>
      <c r="C30" s="351"/>
      <c r="D30" s="336" t="s">
        <v>208</v>
      </c>
      <c r="E30" s="336"/>
      <c r="F30" s="337"/>
      <c r="G30" s="333" t="s">
        <v>216</v>
      </c>
      <c r="H30" s="333"/>
      <c r="I30" s="386" t="s">
        <v>262</v>
      </c>
      <c r="J30" s="386"/>
      <c r="K30" s="386"/>
      <c r="L30" s="386"/>
      <c r="M30" s="386"/>
      <c r="N30" s="384" t="s">
        <v>218</v>
      </c>
      <c r="O30" s="384"/>
      <c r="P30" s="385"/>
    </row>
    <row r="31" spans="1:31" ht="20.25" customHeight="1">
      <c r="A31" s="349" t="s">
        <v>214</v>
      </c>
      <c r="B31" s="350"/>
      <c r="C31" s="351"/>
      <c r="D31" s="336" t="s">
        <v>208</v>
      </c>
      <c r="E31" s="336"/>
      <c r="F31" s="337"/>
      <c r="G31" s="389" t="s">
        <v>213</v>
      </c>
      <c r="H31" s="389"/>
      <c r="I31" s="389"/>
      <c r="J31" s="389"/>
      <c r="K31" s="389"/>
      <c r="L31" s="389"/>
      <c r="M31" s="366" t="s">
        <v>217</v>
      </c>
      <c r="N31" s="366"/>
      <c r="O31" s="366"/>
      <c r="P31" s="367"/>
    </row>
    <row r="32" spans="1:31" ht="20.25" customHeight="1">
      <c r="A32" s="387" t="s">
        <v>219</v>
      </c>
      <c r="B32" s="388"/>
      <c r="C32" s="388"/>
      <c r="D32" s="336" t="s">
        <v>208</v>
      </c>
      <c r="E32" s="336"/>
      <c r="F32" s="337"/>
      <c r="G32" s="331" t="s">
        <v>212</v>
      </c>
      <c r="H32" s="332"/>
      <c r="I32" s="343" t="s">
        <v>220</v>
      </c>
      <c r="J32" s="343"/>
      <c r="K32" s="343"/>
      <c r="L32" s="343"/>
      <c r="M32" s="343"/>
      <c r="N32" s="343"/>
      <c r="O32" s="343"/>
      <c r="P32" s="344"/>
    </row>
    <row r="33" spans="1:16" ht="20.25" customHeight="1">
      <c r="A33" s="341" t="s">
        <v>221</v>
      </c>
      <c r="B33" s="342"/>
      <c r="C33" s="342"/>
      <c r="D33" s="336" t="s">
        <v>208</v>
      </c>
      <c r="E33" s="336"/>
      <c r="F33" s="337"/>
      <c r="G33" s="331" t="s">
        <v>212</v>
      </c>
      <c r="H33" s="332"/>
      <c r="I33" s="343" t="s">
        <v>220</v>
      </c>
      <c r="J33" s="343"/>
      <c r="K33" s="343"/>
      <c r="L33" s="343"/>
      <c r="M33" s="343"/>
      <c r="N33" s="343"/>
      <c r="O33" s="343"/>
      <c r="P33" s="344"/>
    </row>
    <row r="34" spans="1:16" ht="20.25" customHeight="1">
      <c r="A34" s="395" t="s">
        <v>222</v>
      </c>
      <c r="B34" s="396"/>
      <c r="C34" s="396"/>
      <c r="D34" s="352" t="s">
        <v>208</v>
      </c>
      <c r="E34" s="352"/>
      <c r="F34" s="353"/>
      <c r="G34" s="399" t="s">
        <v>223</v>
      </c>
      <c r="H34" s="400"/>
      <c r="I34" s="400"/>
      <c r="J34" s="401" t="s">
        <v>217</v>
      </c>
      <c r="K34" s="401"/>
      <c r="L34" s="383" t="s">
        <v>224</v>
      </c>
      <c r="M34" s="383"/>
      <c r="N34" s="393" t="str">
        <f>IFERROR(J34*11000,"")</f>
        <v/>
      </c>
      <c r="O34" s="393"/>
      <c r="P34" s="394"/>
    </row>
    <row r="35" spans="1:16" ht="54.75" customHeight="1">
      <c r="A35" s="397"/>
      <c r="B35" s="398"/>
      <c r="C35" s="398"/>
      <c r="D35" s="368"/>
      <c r="E35" s="368"/>
      <c r="F35" s="369"/>
      <c r="G35" s="377" t="s">
        <v>236</v>
      </c>
      <c r="H35" s="378"/>
      <c r="I35" s="378"/>
      <c r="J35" s="378"/>
      <c r="K35" s="378"/>
      <c r="L35" s="378"/>
      <c r="M35" s="378"/>
      <c r="N35" s="378"/>
      <c r="O35" s="378"/>
      <c r="P35" s="379"/>
    </row>
    <row r="36" spans="1:16" ht="23.25" customHeight="1">
      <c r="A36" s="370" t="s">
        <v>228</v>
      </c>
      <c r="B36" s="371"/>
      <c r="C36" s="371"/>
      <c r="D36" s="352" t="s">
        <v>208</v>
      </c>
      <c r="E36" s="352"/>
      <c r="F36" s="353"/>
      <c r="G36" s="374" t="s">
        <v>227</v>
      </c>
      <c r="H36" s="375"/>
      <c r="I36" s="375"/>
      <c r="J36" s="375"/>
      <c r="K36" s="375"/>
      <c r="L36" s="375"/>
      <c r="M36" s="375"/>
      <c r="N36" s="375"/>
      <c r="O36" s="375"/>
      <c r="P36" s="376"/>
    </row>
    <row r="37" spans="1:16" ht="60" customHeight="1">
      <c r="A37" s="372"/>
      <c r="B37" s="373"/>
      <c r="C37" s="373"/>
      <c r="D37" s="368"/>
      <c r="E37" s="368"/>
      <c r="F37" s="369"/>
      <c r="G37" s="377" t="s">
        <v>236</v>
      </c>
      <c r="H37" s="378"/>
      <c r="I37" s="378"/>
      <c r="J37" s="378"/>
      <c r="K37" s="378"/>
      <c r="L37" s="378"/>
      <c r="M37" s="378"/>
      <c r="N37" s="378"/>
      <c r="O37" s="378"/>
      <c r="P37" s="379"/>
    </row>
    <row r="38" spans="1:16">
      <c r="A38" s="356" t="s">
        <v>230</v>
      </c>
      <c r="B38" s="357"/>
      <c r="C38" s="357"/>
      <c r="D38" s="352" t="s">
        <v>208</v>
      </c>
      <c r="E38" s="352"/>
      <c r="F38" s="353"/>
      <c r="G38" s="360" t="s">
        <v>229</v>
      </c>
      <c r="H38" s="361"/>
      <c r="I38" s="361"/>
      <c r="J38" s="361"/>
      <c r="K38" s="361"/>
      <c r="L38" s="361"/>
      <c r="M38" s="361"/>
      <c r="N38" s="361"/>
      <c r="O38" s="361"/>
      <c r="P38" s="362"/>
    </row>
    <row r="39" spans="1:16" ht="54.75" customHeight="1" thickBot="1">
      <c r="A39" s="358"/>
      <c r="B39" s="359"/>
      <c r="C39" s="359"/>
      <c r="D39" s="354"/>
      <c r="E39" s="354"/>
      <c r="F39" s="355"/>
      <c r="G39" s="363" t="s">
        <v>263</v>
      </c>
      <c r="H39" s="364"/>
      <c r="I39" s="364"/>
      <c r="J39" s="364"/>
      <c r="K39" s="364"/>
      <c r="L39" s="364"/>
      <c r="M39" s="364"/>
      <c r="N39" s="364"/>
      <c r="O39" s="364"/>
      <c r="P39" s="365"/>
    </row>
    <row r="40" spans="1:16" ht="20.25" customHeight="1" thickTop="1">
      <c r="A40" s="140"/>
      <c r="B40" s="131"/>
      <c r="C40" s="131"/>
      <c r="D40" s="131"/>
      <c r="E40" s="131"/>
      <c r="F40" s="135"/>
      <c r="G40" s="135"/>
      <c r="H40" s="135"/>
      <c r="I40" s="136"/>
      <c r="J40" s="136"/>
      <c r="K40" s="137"/>
      <c r="L40" s="137"/>
      <c r="M40" s="136"/>
      <c r="N40" s="136"/>
      <c r="O40" s="138"/>
      <c r="P40" s="138"/>
    </row>
    <row r="41" spans="1:16" ht="20.25" customHeight="1">
      <c r="A41" s="141"/>
      <c r="B41" s="297" t="s">
        <v>156</v>
      </c>
      <c r="C41" s="297"/>
      <c r="D41" s="297"/>
      <c r="E41" s="297"/>
      <c r="F41" s="298" t="str">
        <f>IF(ISERROR(HLOOKUP(M6,U23:AD28,6))=FALSE,HLOOKUP(M6,U23:AD28,6,FALSE),"")</f>
        <v/>
      </c>
      <c r="G41" s="298"/>
      <c r="H41" s="298"/>
      <c r="I41" s="132" t="s">
        <v>48</v>
      </c>
      <c r="J41" s="297" t="str">
        <f>IF(ISERROR(HLOOKUP(M6,U23:AD28,4))=FALSE,HLOOKUP(M6,U23:AD28,4,FALSE),"")</f>
        <v/>
      </c>
      <c r="K41" s="297"/>
      <c r="L41" s="297"/>
      <c r="M41" s="297" t="s">
        <v>49</v>
      </c>
      <c r="N41" s="297"/>
      <c r="O41" s="297"/>
      <c r="P41" s="297"/>
    </row>
    <row r="42" spans="1:16" ht="20.25" customHeight="1">
      <c r="A42" s="133"/>
      <c r="B42" s="133"/>
      <c r="C42" s="133"/>
      <c r="D42" s="133"/>
      <c r="E42" s="133"/>
      <c r="F42" s="133"/>
      <c r="G42" s="133"/>
      <c r="H42" s="133"/>
      <c r="I42" s="133"/>
      <c r="J42" s="133"/>
      <c r="K42" s="133"/>
      <c r="L42" s="133"/>
      <c r="M42" s="133"/>
      <c r="N42" s="133"/>
      <c r="O42" s="133"/>
      <c r="P42" s="134" t="s">
        <v>254</v>
      </c>
    </row>
    <row r="43" spans="1:16" ht="20.25" customHeight="1">
      <c r="A43" s="107"/>
      <c r="B43" s="107"/>
      <c r="C43" s="107"/>
      <c r="D43" s="107"/>
      <c r="E43" s="107"/>
      <c r="F43" s="107"/>
      <c r="G43" s="107"/>
      <c r="H43" s="107"/>
      <c r="I43" s="107"/>
      <c r="J43" s="107"/>
      <c r="K43" s="107"/>
      <c r="L43" s="107"/>
      <c r="M43" s="107"/>
      <c r="N43" s="107"/>
      <c r="O43" s="107"/>
      <c r="P43" s="107"/>
    </row>
    <row r="44" spans="1:16" ht="20.25" customHeight="1">
      <c r="A44" s="107"/>
      <c r="B44" s="107"/>
      <c r="C44" s="107"/>
      <c r="D44" s="107"/>
      <c r="E44" s="107"/>
      <c r="F44" s="107"/>
      <c r="G44" s="107"/>
      <c r="H44" s="107"/>
      <c r="I44" s="107"/>
      <c r="J44" s="107"/>
      <c r="K44" s="107"/>
      <c r="L44" s="107"/>
      <c r="M44" s="107"/>
      <c r="N44" s="107"/>
      <c r="O44" s="107"/>
      <c r="P44" s="107"/>
    </row>
    <row r="45" spans="1:16" ht="20.25" customHeight="1"/>
    <row r="46" spans="1:16" ht="20.25" customHeight="1"/>
    <row r="47" spans="1:16" ht="20.25" customHeight="1"/>
    <row r="48" spans="1:16" ht="20.25" customHeight="1"/>
    <row r="49" spans="1:16" ht="20.25" customHeight="1"/>
    <row r="50" spans="1:16" ht="20.25" customHeight="1"/>
    <row r="53" spans="1:16" s="34" customFormat="1">
      <c r="A53"/>
      <c r="B53"/>
      <c r="C53"/>
      <c r="D53"/>
      <c r="E53"/>
      <c r="F53"/>
      <c r="G53"/>
      <c r="H53"/>
      <c r="I53"/>
      <c r="J53"/>
      <c r="K53"/>
      <c r="L53"/>
      <c r="M53"/>
      <c r="N53"/>
      <c r="O53"/>
      <c r="P53"/>
    </row>
  </sheetData>
  <sheetProtection sheet="1" objects="1" scenarios="1" selectLockedCells="1"/>
  <mergeCells count="130">
    <mergeCell ref="D26:F26"/>
    <mergeCell ref="G26:H26"/>
    <mergeCell ref="J26:K26"/>
    <mergeCell ref="L34:M34"/>
    <mergeCell ref="N30:P30"/>
    <mergeCell ref="I30:M30"/>
    <mergeCell ref="A32:C32"/>
    <mergeCell ref="G31:L31"/>
    <mergeCell ref="I32:P32"/>
    <mergeCell ref="G28:L28"/>
    <mergeCell ref="G29:L29"/>
    <mergeCell ref="A31:C31"/>
    <mergeCell ref="A30:C30"/>
    <mergeCell ref="M28:P28"/>
    <mergeCell ref="M29:P29"/>
    <mergeCell ref="D28:F28"/>
    <mergeCell ref="N34:P34"/>
    <mergeCell ref="D34:F35"/>
    <mergeCell ref="A34:C35"/>
    <mergeCell ref="G34:I34"/>
    <mergeCell ref="J34:K34"/>
    <mergeCell ref="D38:F39"/>
    <mergeCell ref="A38:C39"/>
    <mergeCell ref="G38:P38"/>
    <mergeCell ref="G39:P39"/>
    <mergeCell ref="M31:P31"/>
    <mergeCell ref="D36:F37"/>
    <mergeCell ref="A36:C37"/>
    <mergeCell ref="G36:P36"/>
    <mergeCell ref="G37:P37"/>
    <mergeCell ref="G35:P35"/>
    <mergeCell ref="B21:C21"/>
    <mergeCell ref="D21:K21"/>
    <mergeCell ref="B20:C20"/>
    <mergeCell ref="B18:C18"/>
    <mergeCell ref="A18:A21"/>
    <mergeCell ref="A16:A17"/>
    <mergeCell ref="M20:N20"/>
    <mergeCell ref="M18:N18"/>
    <mergeCell ref="G33:H33"/>
    <mergeCell ref="D27:F27"/>
    <mergeCell ref="G27:P27"/>
    <mergeCell ref="D29:F29"/>
    <mergeCell ref="D30:F30"/>
    <mergeCell ref="D31:F31"/>
    <mergeCell ref="D32:F32"/>
    <mergeCell ref="D33:F33"/>
    <mergeCell ref="A29:C29"/>
    <mergeCell ref="A33:C33"/>
    <mergeCell ref="I33:P33"/>
    <mergeCell ref="G32:H32"/>
    <mergeCell ref="G30:H30"/>
    <mergeCell ref="A26:C26"/>
    <mergeCell ref="A27:C27"/>
    <mergeCell ref="A28:C28"/>
    <mergeCell ref="B41:E41"/>
    <mergeCell ref="F41:H41"/>
    <mergeCell ref="J41:L41"/>
    <mergeCell ref="M41:P41"/>
    <mergeCell ref="S18:S21"/>
    <mergeCell ref="O21:P21"/>
    <mergeCell ref="M21:N21"/>
    <mergeCell ref="K24:L24"/>
    <mergeCell ref="F24:H24"/>
    <mergeCell ref="M24:N24"/>
    <mergeCell ref="S22:T22"/>
    <mergeCell ref="A23:K23"/>
    <mergeCell ref="M23:N23"/>
    <mergeCell ref="O23:P23"/>
    <mergeCell ref="D22:K22"/>
    <mergeCell ref="O24:P24"/>
    <mergeCell ref="A22:C22"/>
    <mergeCell ref="I24:J24"/>
    <mergeCell ref="D20:K20"/>
    <mergeCell ref="O18:P18"/>
    <mergeCell ref="M22:N22"/>
    <mergeCell ref="O22:P22"/>
    <mergeCell ref="O20:P20"/>
    <mergeCell ref="O19:P19"/>
    <mergeCell ref="S16:S17"/>
    <mergeCell ref="B17:C17"/>
    <mergeCell ref="O17:P17"/>
    <mergeCell ref="B16:C16"/>
    <mergeCell ref="O16:P16"/>
    <mergeCell ref="K3:L3"/>
    <mergeCell ref="A5:C5"/>
    <mergeCell ref="O15:P15"/>
    <mergeCell ref="O14:P14"/>
    <mergeCell ref="M15:N15"/>
    <mergeCell ref="G8:H8"/>
    <mergeCell ref="J8:K8"/>
    <mergeCell ref="A14:A15"/>
    <mergeCell ref="D9:E9"/>
    <mergeCell ref="A6:C6"/>
    <mergeCell ref="J9:K9"/>
    <mergeCell ref="K6:L6"/>
    <mergeCell ref="M6:P6"/>
    <mergeCell ref="D8:E8"/>
    <mergeCell ref="G9:H9"/>
    <mergeCell ref="B15:C15"/>
    <mergeCell ref="M17:N17"/>
    <mergeCell ref="D16:K16"/>
    <mergeCell ref="M16:N16"/>
    <mergeCell ref="S11:AD11"/>
    <mergeCell ref="L11:P11"/>
    <mergeCell ref="A12:P12"/>
    <mergeCell ref="D14:K14"/>
    <mergeCell ref="S14:S15"/>
    <mergeCell ref="D11:H11"/>
    <mergeCell ref="I11:K11"/>
    <mergeCell ref="A11:C11"/>
    <mergeCell ref="D5:P5"/>
    <mergeCell ref="D6:J6"/>
    <mergeCell ref="M10:N10"/>
    <mergeCell ref="D10:E10"/>
    <mergeCell ref="G10:H10"/>
    <mergeCell ref="M8:N9"/>
    <mergeCell ref="O8:P9"/>
    <mergeCell ref="A13:P13"/>
    <mergeCell ref="D7:P7"/>
    <mergeCell ref="D1:P1"/>
    <mergeCell ref="A7:C7"/>
    <mergeCell ref="M14:N14"/>
    <mergeCell ref="B14:C14"/>
    <mergeCell ref="A8:C10"/>
    <mergeCell ref="B19:C19"/>
    <mergeCell ref="J10:K10"/>
    <mergeCell ref="O10:P10"/>
    <mergeCell ref="M19:N19"/>
    <mergeCell ref="D18:K18"/>
  </mergeCells>
  <phoneticPr fontId="1"/>
  <conditionalFormatting sqref="I8:I9 L8:L9 F8:F10">
    <cfRule type="expression" dxfId="39" priority="40" stopIfTrue="1">
      <formula>IF(D8=$M$6,1,2)=2</formula>
    </cfRule>
    <cfRule type="expression" dxfId="38" priority="41" stopIfTrue="1">
      <formula>F8&gt;0</formula>
    </cfRule>
  </conditionalFormatting>
  <conditionalFormatting sqref="O8">
    <cfRule type="cellIs" dxfId="37" priority="47" stopIfTrue="1" operator="lessThanOrEqual">
      <formula>0</formula>
    </cfRule>
  </conditionalFormatting>
  <conditionalFormatting sqref="D6:J6">
    <cfRule type="expression" dxfId="36" priority="48" stopIfTrue="1">
      <formula>$D$6=""</formula>
    </cfRule>
  </conditionalFormatting>
  <conditionalFormatting sqref="D7">
    <cfRule type="expression" dxfId="35" priority="49" stopIfTrue="1">
      <formula>$D$7=""</formula>
    </cfRule>
  </conditionalFormatting>
  <conditionalFormatting sqref="M6">
    <cfRule type="expression" dxfId="34" priority="52" stopIfTrue="1">
      <formula>$M$6=""</formula>
    </cfRule>
  </conditionalFormatting>
  <conditionalFormatting sqref="O3">
    <cfRule type="expression" dxfId="33" priority="53" stopIfTrue="1">
      <formula>$O$3=""</formula>
    </cfRule>
  </conditionalFormatting>
  <conditionalFormatting sqref="D11:H11">
    <cfRule type="expression" dxfId="32" priority="55" stopIfTrue="1">
      <formula>$D$11=""</formula>
    </cfRule>
  </conditionalFormatting>
  <conditionalFormatting sqref="D5">
    <cfRule type="expression" dxfId="31" priority="56" stopIfTrue="1">
      <formula>$D$5=""</formula>
    </cfRule>
  </conditionalFormatting>
  <conditionalFormatting sqref="M3">
    <cfRule type="expression" dxfId="30" priority="57" stopIfTrue="1">
      <formula>$M$3=""</formula>
    </cfRule>
  </conditionalFormatting>
  <conditionalFormatting sqref="L11:P11">
    <cfRule type="expression" dxfId="29" priority="66" stopIfTrue="1">
      <formula>IF(D9=$M$6,1,IF(#REF!=$M$6,1,2))=2</formula>
    </cfRule>
    <cfRule type="expression" dxfId="28" priority="67" stopIfTrue="1">
      <formula>$L$11=""</formula>
    </cfRule>
  </conditionalFormatting>
  <conditionalFormatting sqref="L10 O10 I10">
    <cfRule type="expression" dxfId="27" priority="73" stopIfTrue="1">
      <formula>I10&gt;0</formula>
    </cfRule>
  </conditionalFormatting>
  <conditionalFormatting sqref="I10">
    <cfRule type="expression" dxfId="26" priority="72" stopIfTrue="1">
      <formula>IF($M$6=G10,1,IF($M$6=$D$10,1,2))=2</formula>
    </cfRule>
  </conditionalFormatting>
  <conditionalFormatting sqref="L10">
    <cfRule type="expression" dxfId="25" priority="36" stopIfTrue="1">
      <formula>IF($M$6=J10,1,IF($M$6=$D$10,1,IF($M$6=$G$10,1,2)))=2</formula>
    </cfRule>
  </conditionalFormatting>
  <conditionalFormatting sqref="O10">
    <cfRule type="expression" dxfId="24" priority="35" stopIfTrue="1">
      <formula>IF($M$6=M10,1,IF($M$6=$D$10,1,IF($M$6=$G$10,1,IF($M$6=$J$10,1,2))))=2</formula>
    </cfRule>
  </conditionalFormatting>
  <conditionalFormatting sqref="G26:H26">
    <cfRule type="expression" dxfId="23" priority="30">
      <formula>$G$26=""</formula>
    </cfRule>
  </conditionalFormatting>
  <conditionalFormatting sqref="J26:K26">
    <cfRule type="expression" dxfId="22" priority="29">
      <formula>$G$26=""</formula>
    </cfRule>
  </conditionalFormatting>
  <conditionalFormatting sqref="M28:P28">
    <cfRule type="expression" dxfId="21" priority="26" stopIfTrue="1">
      <formula>$M$28="継続"</formula>
    </cfRule>
    <cfRule type="expression" dxfId="20" priority="27" stopIfTrue="1">
      <formula>$M$28="新規"</formula>
    </cfRule>
    <cfRule type="expression" dxfId="19" priority="28">
      <formula>$D$28="○"</formula>
    </cfRule>
  </conditionalFormatting>
  <conditionalFormatting sqref="M29:P29">
    <cfRule type="expression" dxfId="18" priority="25">
      <formula>$D$29="○"</formula>
    </cfRule>
    <cfRule type="colorScale" priority="24">
      <colorScale>
        <cfvo type="num" val="1"/>
        <cfvo type="num" val="100"/>
        <color theme="3" tint="0.79998168889431442"/>
        <color theme="6" tint="0.59999389629810485"/>
      </colorScale>
    </cfRule>
  </conditionalFormatting>
  <conditionalFormatting sqref="I30:M30">
    <cfRule type="expression" dxfId="17" priority="23">
      <formula>$D$30="○"</formula>
    </cfRule>
    <cfRule type="expression" dxfId="16" priority="22">
      <formula>LEN($I$30)&lt;&gt;5</formula>
    </cfRule>
  </conditionalFormatting>
  <conditionalFormatting sqref="N30:P30">
    <cfRule type="expression" dxfId="15" priority="19">
      <formula>$D$30="○"</formula>
    </cfRule>
    <cfRule type="expression" dxfId="14" priority="18">
      <formula>LEN($N$30)&lt;&gt;7</formula>
    </cfRule>
  </conditionalFormatting>
  <conditionalFormatting sqref="M31:P31">
    <cfRule type="colorScale" priority="16">
      <colorScale>
        <cfvo type="num" val="1"/>
        <cfvo type="num" val="100"/>
        <color theme="3" tint="0.79998168889431442"/>
        <color theme="6" tint="0.59999389629810485"/>
      </colorScale>
    </cfRule>
    <cfRule type="expression" dxfId="13" priority="17">
      <formula>$D$31="○"</formula>
    </cfRule>
  </conditionalFormatting>
  <conditionalFormatting sqref="I32:P32">
    <cfRule type="expression" dxfId="12" priority="15">
      <formula>$D$32="○"</formula>
    </cfRule>
    <cfRule type="expression" dxfId="11" priority="13">
      <formula>LEN($I$32)&lt;&gt;20</formula>
    </cfRule>
  </conditionalFormatting>
  <conditionalFormatting sqref="I33:P33">
    <cfRule type="expression" dxfId="10" priority="11">
      <formula>LEN($I$33)&lt;&gt;20</formula>
    </cfRule>
    <cfRule type="expression" dxfId="9" priority="12">
      <formula>$D$33="○"</formula>
    </cfRule>
  </conditionalFormatting>
  <conditionalFormatting sqref="J34:K34">
    <cfRule type="expression" dxfId="8" priority="10">
      <formula>$D$34="○"</formula>
    </cfRule>
    <cfRule type="colorScale" priority="9">
      <colorScale>
        <cfvo type="num" val="1"/>
        <cfvo type="num" val="10"/>
        <color theme="3" tint="0.79998168889431442"/>
        <color theme="6" tint="0.79998168889431442"/>
      </colorScale>
    </cfRule>
  </conditionalFormatting>
  <conditionalFormatting sqref="G35:P35">
    <cfRule type="expression" dxfId="7" priority="8">
      <formula>$D$34="○"</formula>
    </cfRule>
    <cfRule type="expression" dxfId="6" priority="7">
      <formula>LEN($G$35)&gt;5</formula>
    </cfRule>
  </conditionalFormatting>
  <conditionalFormatting sqref="G36:P36">
    <cfRule type="expression" dxfId="5" priority="6">
      <formula>$D$36="○"</formula>
    </cfRule>
    <cfRule type="expression" dxfId="4" priority="5">
      <formula>LEN($G$36)&lt;&gt;16</formula>
    </cfRule>
  </conditionalFormatting>
  <conditionalFormatting sqref="G37:P37">
    <cfRule type="expression" dxfId="3" priority="3">
      <formula>LEN($G$37)&gt;5</formula>
    </cfRule>
    <cfRule type="expression" dxfId="2" priority="4">
      <formula>$D$36="○"</formula>
    </cfRule>
  </conditionalFormatting>
  <conditionalFormatting sqref="G39:P39">
    <cfRule type="expression" dxfId="1" priority="2">
      <formula>$D$38="○"</formula>
    </cfRule>
    <cfRule type="expression" dxfId="0" priority="1">
      <formula>LEN($G$39)&gt;6</formula>
    </cfRule>
  </conditionalFormatting>
  <dataValidations count="6">
    <dataValidation imeMode="off" allowBlank="1" showInputMessage="1" showErrorMessage="1" sqref="G34 O3 M3 D11:H11 L11:P11 I8:I10 O10 F8:F10 L8:L10 D7"/>
    <dataValidation imeMode="hiragana" allowBlank="1" showInputMessage="1" showErrorMessage="1" sqref="D5:P5 D6:J6 G35:P35 I32:I33 I30 G30 G39:P39 G36 G37:P37"/>
    <dataValidation type="list" allowBlank="1" showInputMessage="1" showErrorMessage="1" sqref="M6">
      <formula1>$U$23:$AD$23</formula1>
    </dataValidation>
    <dataValidation type="list" allowBlank="1" showInputMessage="1" showErrorMessage="1" sqref="M28">
      <formula1>"継続,新規"</formula1>
    </dataValidation>
    <dataValidation type="whole" imeMode="off" operator="greaterThan" allowBlank="1" showInputMessage="1" showErrorMessage="1" sqref="N30 M29 J34 M31">
      <formula1>0</formula1>
    </dataValidation>
    <dataValidation type="list" showInputMessage="1" showErrorMessage="1" sqref="D38 D36 D28:D34">
      <formula1>"－,○"</formula1>
    </dataValidation>
  </dataValidations>
  <printOptions horizontalCentered="1" verticalCentered="1"/>
  <pageMargins left="0.59055118110236227" right="0.39370078740157483" top="0.31496062992125984" bottom="0.39370078740157483" header="0" footer="0"/>
  <pageSetup paperSize="9" scale="95" orientation="portrait" blackAndWhite="1"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登録について</vt:lpstr>
      <vt:lpstr>申請依頼書</vt:lpstr>
      <vt:lpstr>申請依頼書!Print_Area</vt:lpstr>
      <vt:lpstr>登録について!Print_Area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Norikazu</dc:creator>
  <cp:lastModifiedBy>nori</cp:lastModifiedBy>
  <cp:lastPrinted>2023-02-20T13:43:02Z</cp:lastPrinted>
  <dcterms:created xsi:type="dcterms:W3CDTF">2006-03-15T07:38:12Z</dcterms:created>
  <dcterms:modified xsi:type="dcterms:W3CDTF">2023-03-12T13:55:12Z</dcterms:modified>
</cp:coreProperties>
</file>