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asahikawa-fa\Downloads\"/>
    </mc:Choice>
  </mc:AlternateContent>
  <xr:revisionPtr revIDLastSave="0" documentId="13_ncr:1_{2A08E608-09E8-4D69-AAB3-48FE0E750564}" xr6:coauthVersionLast="47" xr6:coauthVersionMax="47" xr10:uidLastSave="{00000000-0000-0000-0000-000000000000}"/>
  <bookViews>
    <workbookView xWindow="-108" yWindow="-108" windowWidth="23256" windowHeight="12456" firstSheet="1" activeTab="1" xr2:uid="{00000000-000D-0000-FFFF-FFFF00000000}"/>
  </bookViews>
  <sheets>
    <sheet name="登録について" sheetId="1" state="hidden" r:id="rId1"/>
    <sheet name="申請依頼書" sheetId="2" r:id="rId2"/>
  </sheets>
  <definedNames>
    <definedName name="_xlnm.Print_Area" localSheetId="1">申請依頼書!$A$1:$P$46</definedName>
    <definedName name="_xlnm.Print_Area" localSheetId="0">登録について!$A$1:$P$158</definedName>
  </definedNames>
  <calcPr calcId="191029"/>
  <extLst>
    <ext uri="GoogleSheetsCustomDataVersion2">
      <go:sheetsCustomData xmlns:go="http://customooxmlschemas.google.com/" r:id="rId6" roundtripDataChecksum="XiiiKlzJlaiRZ6u67Nf0U8Q6xps7ZdE8gGglVhXfXJk="/>
    </ext>
  </extLst>
</workbook>
</file>

<file path=xl/calcChain.xml><?xml version="1.0" encoding="utf-8"?>
<calcChain xmlns="http://schemas.openxmlformats.org/spreadsheetml/2006/main">
  <c r="F44" i="2" l="1"/>
  <c r="N35" i="2"/>
  <c r="AD29" i="2"/>
  <c r="AC29" i="2"/>
  <c r="AB29" i="2"/>
  <c r="AA29" i="2"/>
  <c r="Z29" i="2"/>
  <c r="X29" i="2"/>
  <c r="W29" i="2"/>
  <c r="V29" i="2"/>
  <c r="U29" i="2"/>
  <c r="AD28" i="2"/>
  <c r="AC28" i="2"/>
  <c r="AB28" i="2"/>
  <c r="AA28" i="2"/>
  <c r="Z28" i="2"/>
  <c r="Y28" i="2"/>
  <c r="X28" i="2"/>
  <c r="W28" i="2"/>
  <c r="V28" i="2"/>
  <c r="U28" i="2"/>
  <c r="AD27" i="2"/>
  <c r="AC27" i="2"/>
  <c r="AB27" i="2"/>
  <c r="AA27" i="2"/>
  <c r="Z27" i="2"/>
  <c r="Y27" i="2"/>
  <c r="X27" i="2"/>
  <c r="W27" i="2"/>
  <c r="V27" i="2"/>
  <c r="U27" i="2"/>
  <c r="J44" i="2" s="1"/>
  <c r="AD26" i="2"/>
  <c r="AC26" i="2"/>
  <c r="AB26" i="2"/>
  <c r="AA26" i="2"/>
  <c r="Z26" i="2"/>
  <c r="Y26" i="2"/>
  <c r="X26" i="2"/>
  <c r="W26" i="2"/>
  <c r="V26" i="2"/>
  <c r="U26" i="2"/>
  <c r="AD25" i="2"/>
  <c r="AC25" i="2"/>
  <c r="AB25" i="2"/>
  <c r="AA25" i="2"/>
  <c r="Z25" i="2"/>
  <c r="Y25" i="2"/>
  <c r="X25" i="2"/>
  <c r="W25" i="2"/>
  <c r="V25" i="2"/>
  <c r="U25" i="2"/>
  <c r="E19" i="2"/>
  <c r="E17" i="2"/>
  <c r="E15" i="2"/>
  <c r="AD13" i="2"/>
  <c r="AD18" i="2" s="1"/>
  <c r="AC13" i="2"/>
  <c r="AC18" i="2" s="1"/>
  <c r="AB13" i="2"/>
  <c r="AB18" i="2" s="1"/>
  <c r="AA13" i="2"/>
  <c r="AA22" i="2" s="1"/>
  <c r="Z13" i="2"/>
  <c r="Z22" i="2" s="1"/>
  <c r="Y13" i="2"/>
  <c r="Y17" i="2" s="1"/>
  <c r="X13" i="2"/>
  <c r="X23" i="2" s="1"/>
  <c r="W13" i="2"/>
  <c r="W23" i="2" s="1"/>
  <c r="V13" i="2"/>
  <c r="V18" i="2" s="1"/>
  <c r="U13" i="2"/>
  <c r="U18" i="2" s="1"/>
  <c r="M10" i="2"/>
  <c r="J10" i="2"/>
  <c r="G10" i="2"/>
  <c r="D10" i="2"/>
  <c r="J9" i="2"/>
  <c r="G9" i="2"/>
  <c r="D9" i="2"/>
  <c r="O8" i="2"/>
  <c r="J8" i="2"/>
  <c r="G8" i="2"/>
  <c r="D8" i="2"/>
  <c r="Q132" i="1"/>
  <c r="Y29" i="2" s="1"/>
  <c r="J76" i="1"/>
  <c r="J75" i="1"/>
  <c r="J74" i="1"/>
  <c r="J73" i="1"/>
  <c r="J72" i="1"/>
  <c r="J71" i="1"/>
  <c r="J70" i="1"/>
  <c r="J69" i="1"/>
  <c r="J68" i="1"/>
  <c r="AA16" i="2" l="1"/>
  <c r="AA21" i="2"/>
  <c r="AB22" i="2"/>
  <c r="Z23" i="2"/>
  <c r="Z14" i="2"/>
  <c r="AB17" i="2"/>
  <c r="Z17" i="2"/>
  <c r="AB14" i="2"/>
  <c r="Y18" i="2"/>
  <c r="AB15" i="2"/>
  <c r="Z19" i="2"/>
  <c r="Z16" i="2"/>
  <c r="AB20" i="2"/>
  <c r="AA14" i="2"/>
  <c r="Y19" i="2"/>
  <c r="Y23" i="2"/>
  <c r="AA17" i="2"/>
  <c r="AA19" i="2"/>
  <c r="X16" i="2"/>
  <c r="W18" i="2"/>
  <c r="Y21" i="2"/>
  <c r="Y16" i="2"/>
  <c r="X18" i="2"/>
  <c r="Z21" i="2"/>
  <c r="AC14" i="2"/>
  <c r="U17" i="2"/>
  <c r="AC17" i="2"/>
  <c r="U15" i="2"/>
  <c r="AC15" i="2"/>
  <c r="I17" i="2"/>
  <c r="U20" i="2"/>
  <c r="U22" i="2"/>
  <c r="V15" i="2"/>
  <c r="AD15" i="2"/>
  <c r="U14" i="2"/>
  <c r="W15" i="2"/>
  <c r="I19" i="2"/>
  <c r="W20" i="2"/>
  <c r="V14" i="2"/>
  <c r="AD14" i="2"/>
  <c r="X15" i="2"/>
  <c r="AB16" i="2"/>
  <c r="V17" i="2"/>
  <c r="AD17" i="2"/>
  <c r="Z18" i="2"/>
  <c r="AB19" i="2"/>
  <c r="X20" i="2"/>
  <c r="AB21" i="2"/>
  <c r="X22" i="2"/>
  <c r="AB23" i="2"/>
  <c r="AD20" i="2"/>
  <c r="AD22" i="2"/>
  <c r="W22" i="2"/>
  <c r="AA23" i="2"/>
  <c r="W14" i="2"/>
  <c r="Y15" i="2"/>
  <c r="U16" i="2"/>
  <c r="AC16" i="2"/>
  <c r="W17" i="2"/>
  <c r="AA18" i="2"/>
  <c r="U19" i="2"/>
  <c r="AC19" i="2"/>
  <c r="Y20" i="2"/>
  <c r="U21" i="2"/>
  <c r="AC21" i="2"/>
  <c r="Y22" i="2"/>
  <c r="U23" i="2"/>
  <c r="AC23" i="2"/>
  <c r="O25" i="2"/>
  <c r="Z15" i="2"/>
  <c r="V16" i="2"/>
  <c r="AD16" i="2"/>
  <c r="X17" i="2"/>
  <c r="V19" i="2"/>
  <c r="AD19" i="2"/>
  <c r="Z20" i="2"/>
  <c r="V21" i="2"/>
  <c r="AD21" i="2"/>
  <c r="V23" i="2"/>
  <c r="AD23" i="2"/>
  <c r="AC20" i="2"/>
  <c r="AC22" i="2"/>
  <c r="V20" i="2"/>
  <c r="V22" i="2"/>
  <c r="X14" i="2"/>
  <c r="Y14" i="2"/>
  <c r="I15" i="2"/>
  <c r="AA15" i="2"/>
  <c r="W16" i="2"/>
  <c r="W19" i="2"/>
  <c r="AA20" i="2"/>
  <c r="W21" i="2"/>
  <c r="X19" i="2"/>
  <c r="X21" i="2"/>
  <c r="AE18" i="2" l="1"/>
  <c r="M18" i="2" s="1"/>
  <c r="AE20" i="2"/>
  <c r="M20" i="2" s="1"/>
  <c r="AE19" i="2"/>
  <c r="M19" i="2" s="1"/>
  <c r="AE14" i="2"/>
  <c r="AE15" i="2"/>
  <c r="AE23" i="2"/>
  <c r="M23" i="2" s="1"/>
  <c r="AE17" i="2"/>
  <c r="M17" i="2" s="1"/>
  <c r="AE16" i="2"/>
  <c r="M16" i="2" s="1"/>
  <c r="AE21" i="2"/>
  <c r="M21" i="2" s="1"/>
  <c r="AE22" i="2"/>
  <c r="M22" i="2" s="1"/>
  <c r="M14" i="2" l="1"/>
  <c r="I25" i="2"/>
  <c r="F25" i="2" s="1"/>
  <c r="M15" i="2"/>
  <c r="M25" i="2"/>
  <c r="K25" i="2" s="1"/>
  <c r="M2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100-000001000000}">
      <text>
        <r>
          <rPr>
            <sz val="11"/>
            <color rgb="FF000000"/>
            <rFont val="Calibri"/>
            <family val="2"/>
            <scheme val="minor"/>
          </rPr>
          <t>======
ID#AAABIcolIBE
旭川地区サッカー協会    (2024-03-03 02:04:17)
Ｗｅｂで使用した正式名称で入力してください。</t>
        </r>
      </text>
    </comment>
    <comment ref="M6" authorId="0" shapeId="0" xr:uid="{00000000-0006-0000-0100-000002000000}">
      <text>
        <r>
          <rPr>
            <sz val="11"/>
            <color rgb="FF000000"/>
            <rFont val="Calibri"/>
            <family val="2"/>
            <scheme val="minor"/>
          </rPr>
          <t>======
ID#AAABIcolIBM
旭川地区サッカー協会    (2024-03-03 02:04:17)
リストを用いて入力してください。▼をクリックするとリストが表示されます。</t>
        </r>
      </text>
    </comment>
    <comment ref="D7" authorId="0" shapeId="0" xr:uid="{00000000-0006-0000-0100-000003000000}">
      <text>
        <r>
          <rPr>
            <sz val="11"/>
            <color rgb="FF000000"/>
            <rFont val="Calibri"/>
            <family val="2"/>
            <scheme val="minor"/>
          </rPr>
          <t>======
ID#AAABIcolIBU
旭川地区サッカー協会    (2024-03-03 02:04:17)
必ず連絡の取れる連絡先を記入してください。</t>
        </r>
      </text>
    </comment>
    <comment ref="D11" authorId="0" shapeId="0" xr:uid="{00000000-0006-0000-0100-000004000000}">
      <text>
        <r>
          <rPr>
            <sz val="11"/>
            <color rgb="FF000000"/>
            <rFont val="Calibri"/>
            <family val="2"/>
            <scheme val="minor"/>
          </rPr>
          <t>======
ID#AAABIcolIBY
旭川地区サッカー協会    (2024-03-03 02:04:17)
番号は正確に記入してください。
資格のない場合は、何も入力しないでください。</t>
        </r>
      </text>
    </comment>
    <comment ref="L11" authorId="0" shapeId="0" xr:uid="{00000000-0006-0000-0100-000005000000}">
      <text>
        <r>
          <rPr>
            <sz val="11"/>
            <color rgb="FF000000"/>
            <rFont val="Calibri"/>
            <family val="2"/>
            <scheme val="minor"/>
          </rPr>
          <t>======
ID#AAABIcolIBQ
旭川地区サッカー協会    (2024-03-03 02:04:17)
４種のみの記入になります。監督かコーチが資格を持っていれば問題ありません。番号は正確に記入してください。</t>
        </r>
      </text>
    </comment>
    <comment ref="M24" authorId="0" shapeId="0" xr:uid="{00000000-0006-0000-0100-000006000000}">
      <text>
        <r>
          <rPr>
            <sz val="11"/>
            <color rgb="FF000000"/>
            <rFont val="Calibri"/>
            <family val="2"/>
            <scheme val="minor"/>
          </rPr>
          <t>======
ID#AAABIcolIBI
旭川地区サッカー協会    (2024-03-03 02:04:17)
必ず、４の表を確認の上、金額があっているかチェックしてください。</t>
        </r>
      </text>
    </comment>
  </commentList>
  <extLst>
    <ext xmlns:r="http://schemas.openxmlformats.org/officeDocument/2006/relationships" uri="GoogleSheetsCustomDataVersion2">
      <go:sheetsCustomData xmlns:go="http://customooxmlschemas.google.com/" r:id="rId1" roundtripDataSignature="AMtx7mgzqMX+orTFRU8LSwrLi4WRfZTfhw=="/>
    </ext>
  </extLst>
</comments>
</file>

<file path=xl/sharedStrings.xml><?xml version="1.0" encoding="utf-8"?>
<sst xmlns="http://schemas.openxmlformats.org/spreadsheetml/2006/main" count="430" uniqueCount="255">
  <si>
    <t>チーム代表者　各位</t>
  </si>
  <si>
    <t>2024年度日本・北海道・旭川地区サッカー協会への登録手続きについて</t>
  </si>
  <si>
    <t xml:space="preserve">  2024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</si>
  <si>
    <r>
      <rPr>
        <sz val="12"/>
        <color theme="1"/>
        <rFont val="Hg丸ｺﾞｼｯｸm-pro"/>
        <family val="3"/>
        <charset val="128"/>
      </rPr>
      <t xml:space="preserve">空白
行の高さ調整用
</t>
    </r>
    <r>
      <rPr>
        <sz val="6"/>
        <color theme="1"/>
        <rFont val="Hg丸ｺﾞｼｯｸm-pro"/>
        <family val="3"/>
        <charset val="128"/>
      </rPr>
      <t>行</t>
    </r>
  </si>
  <si>
    <t>（１）</t>
  </si>
  <si>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</si>
  <si>
    <r>
      <rPr>
        <sz val="12"/>
        <color theme="1"/>
        <rFont val="Hg丸ｺﾞｼｯｸm-pro"/>
        <family val="3"/>
        <charset val="128"/>
      </rPr>
      <t>空白
行の高さ調整用</t>
    </r>
    <r>
      <rPr>
        <sz val="6"/>
        <color theme="1"/>
        <rFont val="Hg丸ｺﾞｼｯｸm-pro"/>
        <family val="3"/>
        <charset val="128"/>
      </rPr>
      <t xml:space="preserve"> 行</t>
    </r>
    <r>
      <rPr>
        <sz val="12"/>
        <color theme="1"/>
        <rFont val="Hg丸ｺﾞｼｯｸm-pro"/>
        <family val="3"/>
        <charset val="128"/>
      </rPr>
      <t xml:space="preserve">
</t>
    </r>
    <r>
      <rPr>
        <sz val="6"/>
        <color theme="1"/>
        <rFont val="Hg丸ｺﾞｼｯｸm-pro"/>
        <family val="3"/>
        <charset val="128"/>
      </rPr>
      <t>行
行</t>
    </r>
  </si>
  <si>
    <t>（２）</t>
  </si>
  <si>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</si>
  <si>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r>
      <rPr>
        <sz val="12"/>
        <color theme="1"/>
        <rFont val="Hg丸ｺﾞｼｯｸm-pro"/>
        <family val="3"/>
        <charset val="128"/>
      </rPr>
      <t xml:space="preserve">空白
行の高さ調整用
</t>
    </r>
    <r>
      <rPr>
        <sz val="6"/>
        <color theme="1"/>
        <rFont val="Hg丸ｺﾞｼｯｸm-pro"/>
        <family val="3"/>
        <charset val="128"/>
      </rPr>
      <t xml:space="preserve"> 行</t>
    </r>
  </si>
  <si>
    <t>（３）</t>
  </si>
  <si>
    <r>
      <rPr>
        <b/>
        <sz val="11"/>
        <color theme="1"/>
        <rFont val="HG丸ｺﾞｼｯｸM-PRO"/>
        <family val="3"/>
        <charset val="128"/>
      </rPr>
      <t>◎サッカーチーム登録</t>
    </r>
    <r>
      <rPr>
        <sz val="11"/>
        <color theme="1"/>
        <rFont val="Hg丸ｺﾞｼｯｸm-pro"/>
        <family val="3"/>
        <charset val="128"/>
      </rPr>
      <t>については，Web登録と同時に『申請依頼書』を</t>
    </r>
    <r>
      <rPr>
        <b/>
        <u/>
        <sz val="11"/>
        <color rgb="FFFF0000"/>
        <rFont val="HG丸ｺﾞｼｯｸM-PRO"/>
        <family val="3"/>
        <charset val="128"/>
      </rPr>
      <t>指定された担当者</t>
    </r>
    <r>
      <rPr>
        <sz val="11"/>
        <color theme="1"/>
        <rFont val="Hg丸ｺﾞｼｯｸm-pro"/>
        <family val="3"/>
        <charset val="128"/>
      </rPr>
      <t xml:space="preserve">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color theme="1"/>
        <rFont val="HG丸ｺﾞｼｯｸM-PRO"/>
        <family val="3"/>
        <charset val="128"/>
      </rPr>
      <t>◎フットサルチーム登録</t>
    </r>
    <r>
      <rPr>
        <sz val="11"/>
        <color theme="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color theme="1"/>
        <rFont val="HG丸ｺﾞｼｯｸM-PRO"/>
        <family val="3"/>
        <charset val="128"/>
      </rPr>
      <t>◎フットサル大会登録料</t>
    </r>
    <r>
      <rPr>
        <sz val="11"/>
        <color theme="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sz val="11"/>
        <color rgb="FFFF0000"/>
        <rFont val="HG丸ｺﾞｼｯｸM-PRO"/>
        <family val="3"/>
        <charset val="128"/>
      </rPr>
      <t>登録口</t>
    </r>
    <r>
      <rPr>
        <sz val="11"/>
        <color theme="1"/>
        <rFont val="Hg丸ｺﾞｼｯｸm-pro"/>
        <family val="3"/>
        <charset val="128"/>
      </rPr>
      <t xml:space="preserve">(別紙参照)」です。
</t>
    </r>
    <r>
      <rPr>
        <b/>
        <sz val="11"/>
        <color rgb="FFFF0000"/>
        <rFont val="HG丸ｺﾞｼｯｸM-PRO"/>
        <family val="3"/>
        <charset val="128"/>
      </rPr>
      <t>◎北海道フットサル連盟登録料</t>
    </r>
    <r>
      <rPr>
        <sz val="11"/>
        <color rgb="FFFF0000"/>
        <rFont val="HG丸ｺﾞｼｯｸM-PRO"/>
        <family val="3"/>
        <charset val="128"/>
      </rPr>
      <t>については，道フットサル連盟主催大会へ出場するチームに対し，年に１回最初の大会登録時に徴収されます。</t>
    </r>
  </si>
  <si>
    <r>
      <rPr>
        <sz val="12"/>
        <color theme="1"/>
        <rFont val="Hg丸ｺﾞｼｯｸm-pro"/>
        <family val="3"/>
        <charset val="128"/>
      </rPr>
      <t xml:space="preserve">空白
行
行
行
行
行
</t>
    </r>
    <r>
      <rPr>
        <sz val="6"/>
        <color theme="1"/>
        <rFont val="Hg丸ｺﾞｼｯｸm-pro"/>
        <family val="3"/>
        <charset val="128"/>
      </rPr>
      <t xml:space="preserve"> 行
</t>
    </r>
  </si>
  <si>
    <t>（４）</t>
  </si>
  <si>
    <t>監督登録料免除については，間違いのないようにお願いいたします。</t>
  </si>
  <si>
    <t>空白</t>
  </si>
  <si>
    <r>
      <rPr>
        <sz val="12"/>
        <color theme="1"/>
        <rFont val="Hg丸ｺﾞｼｯｸm-pro"/>
        <family val="3"/>
        <charset val="128"/>
      </rPr>
      <t xml:space="preserve"> 
</t>
    </r>
    <r>
      <rPr>
        <sz val="11"/>
        <color theme="1"/>
        <rFont val="Hg丸ｺﾞｼｯｸm-pro"/>
        <family val="3"/>
        <charset val="128"/>
      </rPr>
      <t xml:space="preserve"> 
</t>
    </r>
    <r>
      <rPr>
        <sz val="12"/>
        <color theme="1"/>
        <rFont val="Hg丸ｺﾞｼｯｸm-pro"/>
        <family val="3"/>
        <charset val="128"/>
      </rPr>
      <t xml:space="preserve">
 </t>
    </r>
    <r>
      <rPr>
        <sz val="14"/>
        <color theme="1"/>
        <rFont val="Hg丸ｺﾞｼｯｸm-pro"/>
        <family val="3"/>
        <charset val="128"/>
      </rPr>
      <t xml:space="preserve">
</t>
    </r>
  </si>
  <si>
    <t xml:space="preserve"> ※フットサルチームは，2018年度よりサッカーチームの監督と同様の免除制度が適用されます。
　 サッカーの指導者ライセンスも対象になります。</t>
  </si>
  <si>
    <r>
      <rPr>
        <sz val="10"/>
        <color theme="1"/>
        <rFont val="Hg丸ｺﾞｼｯｸm-pro"/>
        <family val="3"/>
        <charset val="128"/>
      </rPr>
      <t xml:space="preserve">空白
</t>
    </r>
    <r>
      <rPr>
        <sz val="9"/>
        <color theme="1"/>
        <rFont val="Hg丸ｺﾞｼｯｸm-pro"/>
        <family val="3"/>
        <charset val="128"/>
      </rPr>
      <t>行の高さ調整用</t>
    </r>
  </si>
  <si>
    <r>
      <rPr>
        <sz val="11"/>
        <color theme="1"/>
        <rFont val="Hg丸ｺﾞｼｯｸm-pro"/>
        <family val="3"/>
        <charset val="128"/>
      </rPr>
      <t>　サッカーチームの追加登録・抹消・チーム情報変更等に付きましては、</t>
    </r>
    <r>
      <rPr>
        <b/>
        <u/>
        <sz val="12"/>
        <color theme="1"/>
        <rFont val="HG丸ｺﾞｼｯｸM-PRO"/>
        <family val="3"/>
        <charset val="128"/>
      </rPr>
      <t>５月１日以降(期日厳守)</t>
    </r>
    <r>
      <rPr>
        <sz val="11"/>
        <color theme="1"/>
        <rFont val="Hg丸ｺﾞｼｯｸm-pro"/>
        <family val="3"/>
        <charset val="128"/>
      </rPr>
      <t>Ｗｅｂ上で作業し，旭川地区サッカー協会へ申請依頼書を送付することになっています。
　ご多忙とは存じますが，期限・期日厳守でよろしくお願いいたします。</t>
    </r>
  </si>
  <si>
    <t xml:space="preserve">空白
行の高さ調整用
</t>
  </si>
  <si>
    <t>注)　追加登録とは，チーム登録が終了したあとに新たに選手を登録することです。</t>
  </si>
  <si>
    <t>記</t>
  </si>
  <si>
    <t>１．登録期日</t>
  </si>
  <si>
    <r>
      <rPr>
        <b/>
        <u/>
        <sz val="11"/>
        <color theme="1"/>
        <rFont val="Hg丸ｺﾞｼｯｸm-pro"/>
        <family val="3"/>
        <charset val="128"/>
      </rPr>
      <t>２０２４年４月４日（木）</t>
    </r>
    <r>
      <rPr>
        <u/>
        <sz val="11"/>
        <color theme="1"/>
        <rFont val="HG丸ｺﾞｼｯｸM-PRO"/>
        <family val="3"/>
        <charset val="128"/>
      </rPr>
      <t>まで</t>
    </r>
  </si>
  <si>
    <r>
      <rPr>
        <sz val="11"/>
        <color theme="1"/>
        <rFont val="Hg丸ｺﾞｼｯｸm-pro"/>
        <family val="3"/>
        <charset val="128"/>
      </rPr>
      <t>※振込完了から，ＪＦＡに承認（最終的な登録完了）までには，</t>
    </r>
    <r>
      <rPr>
        <b/>
        <u/>
        <sz val="11"/>
        <color theme="1"/>
        <rFont val="Hg丸ｺﾞｼｯｸm-pro"/>
        <family val="3"/>
        <charset val="128"/>
      </rPr>
      <t>２日程度</t>
    </r>
    <r>
      <rPr>
        <sz val="11"/>
        <color theme="1"/>
        <rFont val="Hg丸ｺﾞｼｯｸm-pro"/>
        <family val="3"/>
        <charset val="128"/>
      </rPr>
      <t>の期間（土，日，祝日を含まない）が必要です。</t>
    </r>
    <r>
      <rPr>
        <b/>
        <u/>
        <sz val="11"/>
        <color theme="1"/>
        <rFont val="Hg丸ｺﾞｼｯｸm-pro"/>
        <family val="3"/>
        <charset val="128"/>
      </rPr>
      <t>ただし，申請依頼書を送付しないと処理が進みません。</t>
    </r>
  </si>
  <si>
    <t>空白
調整用</t>
  </si>
  <si>
    <t>２．登 録 料</t>
  </si>
  <si>
    <r>
      <rPr>
        <b/>
        <sz val="12"/>
        <color theme="1"/>
        <rFont val="HG丸ｺﾞｼｯｸM-PRO"/>
        <family val="3"/>
        <charset val="128"/>
      </rPr>
      <t>◎サッカーチーム登録</t>
    </r>
    <r>
      <rPr>
        <sz val="12"/>
        <color theme="1"/>
        <rFont val="Hg丸ｺﾞｼｯｸm-pro"/>
        <family val="3"/>
        <charset val="128"/>
      </rPr>
      <t>　</t>
    </r>
    <r>
      <rPr>
        <sz val="11"/>
        <color theme="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color theme="1"/>
        <rFont val="HG丸ｺﾞｼｯｸM-PRO"/>
        <family val="3"/>
        <charset val="128"/>
      </rPr>
      <t>◎フットサルチーム登録</t>
    </r>
    <r>
      <rPr>
        <sz val="12"/>
        <color theme="1"/>
        <rFont val="Hg丸ｺﾞｼｯｸm-pro"/>
        <family val="3"/>
        <charset val="128"/>
      </rPr>
      <t>　</t>
    </r>
    <r>
      <rPr>
        <sz val="11"/>
        <color theme="1"/>
        <rFont val="Hg丸ｺﾞｼｯｸm-pro"/>
        <family val="3"/>
        <charset val="128"/>
      </rPr>
      <t xml:space="preserve">協会（日本・旭川）登録料
　北海道および旭川地区大会登録料については，従来通り大会毎に納めます。
</t>
    </r>
  </si>
  <si>
    <t>空白
調整用
行
行
行</t>
  </si>
  <si>
    <r>
      <rPr>
        <sz val="11"/>
        <color theme="1"/>
        <rFont val="Hg丸ｺﾞｼｯｸm-pro"/>
        <family val="3"/>
        <charset val="128"/>
      </rPr>
      <t>※サッカーチームの振込については，承認後，担当者へJFAからのメールで指示されます。</t>
    </r>
    <r>
      <rPr>
        <u/>
        <sz val="12"/>
        <color theme="1"/>
        <rFont val="Hg丸ｺﾞｼｯｸm-pro"/>
        <family val="3"/>
        <charset val="128"/>
      </rPr>
      <t xml:space="preserve">
</t>
    </r>
    <r>
      <rPr>
        <sz val="12"/>
        <color theme="1"/>
        <rFont val="Hg丸ｺﾞｼｯｸm-pro"/>
        <family val="3"/>
        <charset val="128"/>
      </rPr>
      <t>※フットサルチームの振込については，承認後，担当者へJFAからのメールで指示されます。</t>
    </r>
  </si>
  <si>
    <r>
      <rPr>
        <sz val="12"/>
        <color theme="1"/>
        <rFont val="Hg丸ｺﾞｼｯｸm-pro"/>
        <family val="3"/>
        <charset val="128"/>
      </rPr>
      <t xml:space="preserve">空白
</t>
    </r>
    <r>
      <rPr>
        <sz val="9"/>
        <color theme="1"/>
        <rFont val="Hg丸ｺﾞｼｯｸm-pro"/>
        <family val="3"/>
        <charset val="128"/>
      </rPr>
      <t xml:space="preserve">調整用
</t>
    </r>
  </si>
  <si>
    <t>３．Ｗｅｂ登録上の注意</t>
  </si>
  <si>
    <t>○</t>
  </si>
  <si>
    <t>登録担当者を複数名体制にして下さい。継続申請の際は登録責任者の変更はできませんので、前年度または、チーム登録承認後のチーム情報変更申請で、登録責任者や代理を追加/変更登録してください。</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</si>
  <si>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</si>
  <si>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追加(新規)選手は，以前の登録の有無を検索して登録することになります。選手登録番号は［生涯一番号］です。２重に選手番号を取得すると登録に支障が出ています。</t>
  </si>
  <si>
    <r>
      <rPr>
        <sz val="12"/>
        <color theme="1"/>
        <rFont val="Hg丸ｺﾞｼｯｸm-pro"/>
        <family val="3"/>
        <charset val="128"/>
      </rPr>
      <t>調整用</t>
    </r>
    <r>
      <rPr>
        <sz val="10"/>
        <color theme="1"/>
        <rFont val="Hg丸ｺﾞｼｯｸm-pro"/>
        <family val="3"/>
        <charset val="128"/>
      </rPr>
      <t xml:space="preserve">
</t>
    </r>
    <r>
      <rPr>
        <sz val="12"/>
        <color theme="1"/>
        <rFont val="Hg丸ｺﾞｼｯｸm-pro"/>
        <family val="3"/>
        <charset val="128"/>
      </rPr>
      <t>　</t>
    </r>
  </si>
  <si>
    <t>１６年度より，シニア種の登録年度開始日が変更になっています。</t>
  </si>
  <si>
    <r>
      <rPr>
        <sz val="12"/>
        <color theme="1"/>
        <rFont val="Hg丸ｺﾞｼｯｸm-pro"/>
        <family val="3"/>
        <charset val="128"/>
      </rPr>
      <t>調整用</t>
    </r>
    <r>
      <rPr>
        <sz val="12"/>
        <color theme="1"/>
        <rFont val="Hg丸ｺﾞｼｯｸm-pro"/>
        <family val="3"/>
        <charset val="128"/>
      </rPr>
      <t>　</t>
    </r>
  </si>
  <si>
    <t>追加登録・選手抹消・チーム情報変更等の手続きにおいても，ＡＦＡへ申請依頼書を提出します。</t>
  </si>
  <si>
    <r>
      <rPr>
        <sz val="12"/>
        <color theme="1"/>
        <rFont val="Hg丸ｺﾞｼｯｸm-pro"/>
        <family val="3"/>
        <charset val="128"/>
      </rPr>
      <t>調整用</t>
    </r>
    <r>
      <rPr>
        <sz val="12"/>
        <color theme="1"/>
        <rFont val="Hg丸ｺﾞｼｯｸm-pro"/>
        <family val="3"/>
        <charset val="128"/>
      </rPr>
      <t>　</t>
    </r>
  </si>
  <si>
    <t>KICK OFF入力を行ったが，登録の必要がなくなった場合は，ＡＦＡへ申請依頼書を提出します。</t>
  </si>
  <si>
    <r>
      <rPr>
        <sz val="12"/>
        <color theme="1"/>
        <rFont val="Hg丸ｺﾞｼｯｸm-pro"/>
        <family val="3"/>
        <charset val="128"/>
      </rPr>
      <t>調整用</t>
    </r>
    <r>
      <rPr>
        <sz val="12"/>
        <color theme="1"/>
        <rFont val="Hg丸ｺﾞｼｯｸm-pro"/>
        <family val="3"/>
        <charset val="128"/>
      </rPr>
      <t>　</t>
    </r>
  </si>
  <si>
    <r>
      <rPr>
        <sz val="9"/>
        <color theme="1"/>
        <rFont val="Hg丸ｺﾞｼｯｸm-pro"/>
        <family val="3"/>
        <charset val="128"/>
      </rPr>
      <t>Web登録に関する質問は，JFA 登録サービスデスク（050-2018-1990）までお願いします。</t>
    </r>
    <r>
      <rPr>
        <sz val="10"/>
        <color theme="1"/>
        <rFont val="Hg丸ｺﾞｼｯｸm-pro"/>
        <family val="3"/>
        <charset val="128"/>
      </rPr>
      <t xml:space="preserve">
</t>
    </r>
    <r>
      <rPr>
        <sz val="9"/>
        <color theme="1"/>
        <rFont val="Hg丸ｺﾞｼｯｸm-pro"/>
        <family val="3"/>
        <charset val="128"/>
      </rPr>
      <t>お問い合わせフォーム一覧</t>
    </r>
    <r>
      <rPr>
        <sz val="10"/>
        <color theme="1"/>
        <rFont val="Hg丸ｺﾞｼｯｸm-pro"/>
        <family val="3"/>
        <charset val="128"/>
      </rPr>
      <t xml:space="preserve"> </t>
    </r>
    <r>
      <rPr>
        <sz val="10"/>
        <color theme="1"/>
        <rFont val="ＭＳ Ｐゴシック"/>
        <family val="3"/>
        <charset val="128"/>
      </rPr>
      <t>https://jfa.tayori.com/faq/6601f3254de95abfdde08b9e6cb
1f43df4027dbf/detail/66cc08864895d29bfbf63dc26d33d84b8fc78c25</t>
    </r>
  </si>
  <si>
    <r>
      <rPr>
        <sz val="12"/>
        <color theme="1"/>
        <rFont val="Hg丸ｺﾞｼｯｸm-pro"/>
        <family val="3"/>
        <charset val="128"/>
      </rPr>
      <t xml:space="preserve">調整用
</t>
    </r>
    <r>
      <rPr>
        <sz val="8"/>
        <color theme="1"/>
        <rFont val="Hg丸ｺﾞｼｯｸm-pro"/>
        <family val="3"/>
        <charset val="128"/>
      </rPr>
      <t xml:space="preserve">行
</t>
    </r>
  </si>
  <si>
    <t>４．第４種チームの指導者ライセンス義務化について</t>
  </si>
  <si>
    <t>第４種チームは，監督またはコーチのいずれかが指導者資格を有していることが義務付けられています。</t>
  </si>
  <si>
    <t>指導者登録している監督は，必ず「指導者登録番号」を入力してください。</t>
  </si>
  <si>
    <t>監督が指導者資格を持っていない場合は，資格を持っている方をコーチとして登録して下さい。
その際，コーチ欄（４種のみ）に必ず「指導者登録番号」を入力してください。</t>
  </si>
  <si>
    <t xml:space="preserve">空白
</t>
  </si>
  <si>
    <t>５．大会参加申し込みに関する注意事項</t>
  </si>
  <si>
    <t>大会参加申込書には，選手証に記載されている内容を正確に記入して下さい。</t>
  </si>
  <si>
    <t>調整用</t>
  </si>
  <si>
    <t>18年度から選手証・監督証・選手証は電子化されました。それに伴い、カードは送付されません。
電子登録証で対応することとなります。</t>
  </si>
  <si>
    <t>調整用
行</t>
  </si>
  <si>
    <t>６．サッカーチームの登録料</t>
  </si>
  <si>
    <t>種    別</t>
  </si>
  <si>
    <t>旭川地区サッカー協会</t>
  </si>
  <si>
    <t>北海道サッカー協会</t>
  </si>
  <si>
    <t>日本サッカー協会</t>
  </si>
  <si>
    <r>
      <rPr>
        <sz val="8"/>
        <color theme="1"/>
        <rFont val="MS PGothic"/>
        <family val="3"/>
        <charset val="128"/>
      </rPr>
      <t>高校年鑑</t>
    </r>
    <r>
      <rPr>
        <sz val="10"/>
        <color theme="1"/>
        <rFont val="ＭＳ Ｐゴシック"/>
        <family val="3"/>
        <charset val="128"/>
      </rPr>
      <t xml:space="preserve">
</t>
    </r>
    <r>
      <rPr>
        <sz val="6"/>
        <color theme="1"/>
        <rFont val="ＭＳ Ｐゴシック"/>
        <family val="3"/>
        <charset val="128"/>
      </rPr>
      <t>ﾃｸﾆｶﾙﾚﾎﾟｰﾄ
３種運営費</t>
    </r>
  </si>
  <si>
    <t>２種総体
固定地開催
徴収金</t>
  </si>
  <si>
    <t>団　体</t>
  </si>
  <si>
    <t>個人登録料</t>
  </si>
  <si>
    <t>機関誌</t>
  </si>
  <si>
    <t>監　督</t>
  </si>
  <si>
    <t>１種・社</t>
  </si>
  <si>
    <t>×人数</t>
  </si>
  <si>
    <t>１種・大</t>
  </si>
  <si>
    <t>２種・高</t>
  </si>
  <si>
    <t>３種・中</t>
  </si>
  <si>
    <t>４種・小</t>
  </si>
  <si>
    <t>女子一般</t>
  </si>
  <si>
    <t>女子大学</t>
  </si>
  <si>
    <t>女子高校</t>
  </si>
  <si>
    <t>女子中学</t>
  </si>
  <si>
    <t>シ ニ ア</t>
  </si>
  <si>
    <r>
      <rPr>
        <sz val="9"/>
        <color theme="1"/>
        <rFont val="Hg丸ｺﾞｼｯｸm-pro"/>
        <family val="3"/>
        <charset val="128"/>
      </rP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color theme="1"/>
        <rFont val="HG丸ｺﾞｼｯｸM-PRO"/>
        <family val="3"/>
        <charset val="128"/>
      </rPr>
      <t>個人登録料については、それぞれの該当区分にそった個人登録料</t>
    </r>
    <r>
      <rPr>
        <sz val="9"/>
        <color theme="1"/>
        <rFont val="Hg丸ｺﾞｼｯｸm-pro"/>
        <family val="3"/>
        <charset val="128"/>
      </rPr>
      <t>が必要になります。
　</t>
    </r>
    <r>
      <rPr>
        <sz val="9"/>
        <color rgb="FFFF0000"/>
        <rFont val="HG丸ｺﾞｼｯｸM-PRO"/>
        <family val="3"/>
        <charset val="128"/>
      </rPr>
      <t>２種は今年(2024年)から２種総体固定地開催徴収金が追加されていますので，個人登録料にプラスして徴収されます。</t>
    </r>
    <r>
      <rPr>
        <sz val="9"/>
        <color theme="1"/>
        <rFont val="Hg丸ｺﾞｼｯｸm-pro"/>
        <family val="3"/>
        <charset val="128"/>
      </rPr>
      <t xml:space="preserve">
</t>
    </r>
  </si>
  <si>
    <r>
      <rPr>
        <sz val="9"/>
        <color theme="1"/>
        <rFont val="Hg丸ｺﾞｼｯｸm-pro"/>
        <family val="3"/>
        <charset val="128"/>
      </rPr>
      <t xml:space="preserve">空白
調整用
</t>
    </r>
    <r>
      <rPr>
        <sz val="6"/>
        <color theme="1"/>
        <rFont val="Hg丸ｺﾞｼｯｸm-pro"/>
        <family val="3"/>
        <charset val="128"/>
      </rPr>
      <t xml:space="preserve">
</t>
    </r>
    <r>
      <rPr>
        <sz val="11"/>
        <color theme="1"/>
        <rFont val="Hg丸ｺﾞｼｯｸm-pro"/>
        <family val="3"/>
        <charset val="128"/>
      </rPr>
      <t xml:space="preserve">
</t>
    </r>
  </si>
  <si>
    <t>７．フットサルチームの送付金額</t>
  </si>
  <si>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</si>
  <si>
    <t>旭川地区</t>
  </si>
  <si>
    <t>ﾌｯﾄｻﾙ１種</t>
  </si>
  <si>
    <t>ﾌｯﾄｻﾙ２種</t>
  </si>
  <si>
    <t>ﾌｯﾄｻﾙ３種</t>
  </si>
  <si>
    <t>ﾌｯﾄｻﾙ４種</t>
  </si>
  <si>
    <t>８．その他の申請</t>
  </si>
  <si>
    <t>5月末までは，毎週火曜日。それ以降は，第2･第4火曜日に承認作業を行います。</t>
  </si>
  <si>
    <r>
      <rPr>
        <b/>
        <sz val="10"/>
        <color theme="1"/>
        <rFont val="Hg丸ｺﾞｼｯｸm-pro"/>
        <family val="3"/>
        <charset val="128"/>
      </rPr>
      <t>追加登録　　</t>
    </r>
    <r>
      <rPr>
        <sz val="10"/>
        <color theme="1"/>
        <rFont val="Hg丸ｺﾞｼｯｸm-pro"/>
        <family val="3"/>
        <charset val="128"/>
      </rPr>
      <t>　</t>
    </r>
  </si>
  <si>
    <t>5月1日より，受付開始(期日厳守)</t>
  </si>
  <si>
    <t>Web申請　→　ｻｯｶｰﾁｰﾑ用申請依頼書をAFAに送付　→　JFAの指示により振込</t>
  </si>
  <si>
    <r>
      <rPr>
        <b/>
        <sz val="10"/>
        <color theme="1"/>
        <rFont val="Hg丸ｺﾞｼｯｸm-pro"/>
        <family val="3"/>
        <charset val="128"/>
      </rPr>
      <t>サッカーチーム個人登録料</t>
    </r>
    <r>
      <rPr>
        <sz val="10"/>
        <color theme="1"/>
        <rFont val="Hg丸ｺﾞｼｯｸm-pro"/>
        <family val="3"/>
        <charset val="128"/>
      </rPr>
      <t>（旭川・北海道・日本協会の計）</t>
    </r>
  </si>
  <si>
    <t>Ｗｅｂ申請　→　ｻｯｶｰﾁｰﾑ用申請依頼書をAFAに送付　→　JFAの指示により振込</t>
  </si>
  <si>
    <t>○第１種（社会人・大学・専門学校）</t>
  </si>
  <si>
    <t>一人につき</t>
  </si>
  <si>
    <t>円</t>
  </si>
  <si>
    <t>○第２種（高校・ユース）</t>
  </si>
  <si>
    <t>○第３種（中学・ユース）</t>
  </si>
  <si>
    <t>○第４種（少年団）</t>
  </si>
  <si>
    <t>※2022年度より変更</t>
  </si>
  <si>
    <t>○女子（一般）</t>
  </si>
  <si>
    <t>○女子（大学）</t>
  </si>
  <si>
    <t>○女子（高校生）</t>
  </si>
  <si>
    <t>○女子（中学生）</t>
  </si>
  <si>
    <t>○シニア</t>
  </si>
  <si>
    <t>移籍申請</t>
  </si>
  <si>
    <r>
      <rPr>
        <b/>
        <sz val="10"/>
        <color theme="1"/>
        <rFont val="Hg丸ｺﾞｼｯｸm-pro"/>
        <family val="3"/>
        <charset val="128"/>
      </rPr>
      <t>個人登録料と同等額がかかります。</t>
    </r>
    <r>
      <rPr>
        <sz val="10"/>
        <color theme="1"/>
        <rFont val="Hg丸ｺﾞｼｯｸm-pro"/>
        <family val="3"/>
        <charset val="128"/>
      </rPr>
      <t>5月1日より，受付開始(期日厳守)</t>
    </r>
  </si>
  <si>
    <r>
      <rPr>
        <sz val="10"/>
        <color theme="1"/>
        <rFont val="Hg丸ｺﾞｼｯｸm-pro"/>
        <family val="3"/>
        <charset val="128"/>
      </rPr>
      <t>※『移籍登録申請』を利用すると，移籍元チームに抹消依頼通知が送信されます。
※年度内の移籍は，選手登録にその都度</t>
    </r>
    <r>
      <rPr>
        <u/>
        <sz val="10"/>
        <color theme="1"/>
        <rFont val="Hg丸ｺﾞｼｯｸm-pro"/>
        <family val="3"/>
        <charset val="128"/>
      </rPr>
      <t>個人登録料が発生します。</t>
    </r>
  </si>
  <si>
    <t xml:space="preserve">空白
</t>
  </si>
  <si>
    <t>ユニフォーム広告掲示申請料</t>
  </si>
  <si>
    <t>1カ所につき</t>
  </si>
  <si>
    <t>申請書(3-1または3-2)をAFAに提出 → 申請料をAFAに納付 → 申請依頼書をAFAに送付</t>
  </si>
  <si>
    <t>※サッカー・フットサルでは申請用紙が異なります。道協会での審査が毎月20日頃に行われます。</t>
  </si>
  <si>
    <t>抹消･チーム情報変更･申請取り消し(承認前)</t>
  </si>
  <si>
    <t>5月1日より,受付開始　　Web申請→申請依頼書をAFAに送付</t>
  </si>
  <si>
    <t>別紙１</t>
  </si>
  <si>
    <t>旭川地区サッカー協会種別登録担当者名（☆）及び登録金納入先（★）</t>
  </si>
  <si>
    <t>新規及び継続チーム登録用(４月４日まで)</t>
  </si>
  <si>
    <t>第１種（社会人）</t>
  </si>
  <si>
    <t>☆</t>
  </si>
  <si>
    <t>高　野　翔　也</t>
  </si>
  <si>
    <t>メール</t>
  </si>
  <si>
    <t>　(携帯)　090-6993-3572</t>
  </si>
  <si>
    <t>メールで高野宛に送付</t>
  </si>
  <si>
    <t>★</t>
  </si>
  <si>
    <t>旭川信用金庫  本店  普通  口座番号  0866251</t>
  </si>
  <si>
    <t>旭川社会人サッカー連盟　代表　下田郁哉</t>
  </si>
  <si>
    <t>第１種（大学・専門学校）</t>
  </si>
  <si>
    <t>旭川地区サッカー協会事務局</t>
  </si>
  <si>
    <t>地区協会事務局</t>
  </si>
  <si>
    <t>女子</t>
  </si>
  <si>
    <t>シニア</t>
  </si>
  <si>
    <t>　(Fax)　0166-51-0122</t>
  </si>
  <si>
    <t>メールで事務局 宛に送付</t>
  </si>
  <si>
    <t>旭川信用金庫　銀座支店　普通　口座番号　0459411</t>
  </si>
  <si>
    <t>旭川地区サッカー協会　登録口　代表　岸上 佳広 (きしがみ よしひろ)</t>
  </si>
  <si>
    <t>第２種（高  校）</t>
  </si>
  <si>
    <t>森　　信　博</t>
  </si>
  <si>
    <t>　(Mail)　kyokkokou@hokkaido-c.ed.jp</t>
  </si>
  <si>
    <t>　(携帯)　090-9750-3013</t>
  </si>
  <si>
    <t>メールで森宛に送付</t>
  </si>
  <si>
    <t>旭川信用金庫　緑が丘支店　普通　口座番号　0366290</t>
  </si>
  <si>
    <t>旭川地区サッカー協会 ２種委員会 代表 遠藤祥悦</t>
  </si>
  <si>
    <t>第３種(中学校・ユース)</t>
  </si>
  <si>
    <t>則　末　俊　介</t>
  </si>
  <si>
    <t>　(携帯)　090-5952-5998</t>
  </si>
  <si>
    <t>メールで則末宛に送付</t>
  </si>
  <si>
    <t>旭川信用金庫  東旭川支店  普通  口座番号  0261361</t>
  </si>
  <si>
    <t>旭川地区サッカー協会第３種事業委員会　則末俊介</t>
  </si>
  <si>
    <t>第４種（少年団）</t>
  </si>
  <si>
    <t>若　松　　潤</t>
  </si>
  <si>
    <t>　(携帯)　080-5597-9174　</t>
  </si>
  <si>
    <t>メールで若松宛に送付</t>
  </si>
  <si>
    <t>旭川信用金庫　東光支店　普通　口座番号　0549620</t>
  </si>
  <si>
    <t>旭川サッカー協会 4種登録口 代表 若松　潤</t>
  </si>
  <si>
    <t>注)　新規及び継続登録のときに、上記の連絡先を用います(４月４日まで)。</t>
  </si>
  <si>
    <t>　　　登録以外の手続きでは、すべての種別は、下記の送付先，口座をご利用下さい。</t>
  </si>
  <si>
    <t xml:space="preserve">(送付先) 〒070-0901 旭川市花咲町5丁目 旭川市リアルター夢りんご体育館内 </t>
  </si>
  <si>
    <t>(Mail)afa-office@wind.ocn.ne.jp</t>
  </si>
  <si>
    <t>5月1日以降の取扱先</t>
  </si>
  <si>
    <t>(Fax)0166-51-0122</t>
  </si>
  <si>
    <t>旭川信用金庫　銀座支店　普通</t>
  </si>
  <si>
    <r>
      <rPr>
        <sz val="12"/>
        <color theme="1"/>
        <rFont val="Hg丸ｺﾞｼｯｸm-pro"/>
        <family val="3"/>
        <charset val="128"/>
      </rPr>
      <t xml:space="preserve">旭川地区サッカー協会　登録口　代表　岸上 佳広 </t>
    </r>
    <r>
      <rPr>
        <sz val="10"/>
        <color theme="1"/>
        <rFont val="Hg丸ｺﾞｼｯｸm-pro"/>
        <family val="3"/>
        <charset val="128"/>
      </rPr>
      <t>(きしがみ よしひろ)</t>
    </r>
  </si>
  <si>
    <t>旭川地区サッカー協会　登録口　代表　岸上佳広</t>
  </si>
  <si>
    <t>フットサル</t>
  </si>
  <si>
    <t>旭川フットサル連盟事務局</t>
  </si>
  <si>
    <t>(Mail)a.futsal.com@gmail.com</t>
  </si>
  <si>
    <t>フットサルチーム用 申請依頼書の送付は，こちらになります。</t>
  </si>
  <si>
    <t>地区協会 サッカーチーム用 申請依頼書</t>
  </si>
  <si>
    <t>２０２４年</t>
  </si>
  <si>
    <t>月</t>
  </si>
  <si>
    <t>日</t>
  </si>
  <si>
    <t>チ　ー　ム　名</t>
  </si>
  <si>
    <t>事 務 担 当 者</t>
  </si>
  <si>
    <t>種　　別</t>
  </si>
  <si>
    <t>事 務 担 当 者
連　絡　先</t>
  </si>
  <si>
    <t>登　録　選　手</t>
  </si>
  <si>
    <t>計</t>
  </si>
  <si>
    <t>監督の指導者登録番号</t>
  </si>
  <si>
    <t>コーチの指導者登録番号</t>
  </si>
  <si>
    <t>※登録手続き及び事務連絡以外には使用しないことを徹底し､厳正なる管理のもとに保管いたします。</t>
  </si>
  <si>
    <r>
      <rPr>
        <sz val="14"/>
        <color theme="1"/>
        <rFont val="MS PGothic"/>
        <family val="3"/>
        <charset val="128"/>
      </rPr>
      <t>サッカーチーム登録料確認表　</t>
    </r>
    <r>
      <rPr>
        <sz val="11"/>
        <color theme="1"/>
        <rFont val="Hg丸ｺﾞｼｯｸm-pro"/>
        <family val="3"/>
        <charset val="128"/>
      </rPr>
      <t>※追加登録・移籍申請は、下記の個人登録費計を参照して下さい。</t>
    </r>
  </si>
  <si>
    <t>旭川</t>
  </si>
  <si>
    <t>団体登録費</t>
  </si>
  <si>
    <t>①（</t>
  </si>
  <si>
    <t>円）</t>
  </si>
  <si>
    <t>個人登録費</t>
  </si>
  <si>
    <t>（</t>
  </si>
  <si>
    <t>×</t>
  </si>
  <si>
    <t>名）</t>
  </si>
  <si>
    <t>＝</t>
  </si>
  <si>
    <t>②（</t>
  </si>
  <si>
    <t>北海道</t>
  </si>
  <si>
    <t>③（</t>
  </si>
  <si>
    <t>④（</t>
  </si>
  <si>
    <t>日　本</t>
  </si>
  <si>
    <t>⑤（</t>
  </si>
  <si>
    <t>⑥（</t>
  </si>
  <si>
    <t>ＪＦＡ購読料</t>
  </si>
  <si>
    <t>⑦（</t>
  </si>
  <si>
    <t>監督登録料</t>
  </si>
  <si>
    <t>⑧（</t>
  </si>
  <si>
    <t>その他➀</t>
  </si>
  <si>
    <t>★高校･高専(高校年鑑+ﾃｸﾆｶﾙﾚﾎﾟｰﾄ)　★３種事業委員会運営費</t>
  </si>
  <si>
    <t>⑨（</t>
  </si>
  <si>
    <t>高校サッカー年鑑代　</t>
  </si>
  <si>
    <t>その他②</t>
  </si>
  <si>
    <t>★２種（高校・高専・高校女子）総体固定地開催徴収金</t>
  </si>
  <si>
    <t>⑩（</t>
  </si>
  <si>
    <t>２種総体固定地開催徴収金</t>
  </si>
  <si>
    <t>⑪【</t>
  </si>
  <si>
    <t>円】</t>
  </si>
  <si>
    <t>Web申請日</t>
  </si>
  <si>
    <t>年</t>
  </si>
  <si>
    <t>申請内容</t>
  </si>
  <si>
    <t>（　）にチェック</t>
  </si>
  <si>
    <t>備　考</t>
  </si>
  <si>
    <t>チーム登録</t>
  </si>
  <si>
    <t>　</t>
  </si>
  <si>
    <t>内容</t>
  </si>
  <si>
    <t>　　</t>
  </si>
  <si>
    <t>選手登録</t>
  </si>
  <si>
    <t>人数</t>
  </si>
  <si>
    <t>(　　　　)</t>
  </si>
  <si>
    <t>移籍元</t>
  </si>
  <si>
    <t>　　　　　</t>
  </si>
  <si>
    <t>(人数　　人)</t>
  </si>
  <si>
    <t>抹消申請</t>
  </si>
  <si>
    <t>チーム・選手情報変更</t>
  </si>
  <si>
    <t>(　　　　　　　　　　　　　　　　　　)</t>
  </si>
  <si>
    <t>Web申請の取り消し(承認前)</t>
  </si>
  <si>
    <t>ユニフォーム
広告掲示申請</t>
  </si>
  <si>
    <t>申請ヵ所数</t>
  </si>
  <si>
    <t>申請料</t>
  </si>
  <si>
    <t>　　　　　　　　　　　　　　　　</t>
  </si>
  <si>
    <t>内容等下の欄に記入して下さい</t>
  </si>
  <si>
    <t>この登録料振込内訳は、</t>
  </si>
  <si>
    <t>宛に</t>
  </si>
  <si>
    <t>で送付します。</t>
  </si>
  <si>
    <r>
      <rPr>
        <sz val="8"/>
        <color theme="1"/>
        <rFont val="MS PGothic"/>
        <family val="3"/>
        <charset val="128"/>
      </rPr>
      <t>注)　この用紙は、</t>
    </r>
    <r>
      <rPr>
        <b/>
        <sz val="11"/>
        <color theme="1"/>
        <rFont val="ＭＳ Ｐゴシック"/>
        <family val="3"/>
        <charset val="128"/>
      </rPr>
      <t>４月４日(木)</t>
    </r>
    <r>
      <rPr>
        <sz val="8"/>
        <color theme="1"/>
        <rFont val="ＭＳ Ｐゴシック"/>
        <family val="3"/>
        <charset val="128"/>
      </rPr>
      <t>まで使用できます。５月１日以降の追加登録等については、用紙および送付先が変更になります。</t>
    </r>
  </si>
  <si>
    <r>
      <rPr>
        <sz val="10"/>
        <color theme="1"/>
        <rFont val="ＭＳ Ｐゴシック"/>
        <family val="3"/>
        <charset val="128"/>
      </rPr>
      <t>メモ</t>
    </r>
    <r>
      <rPr>
        <sz val="14"/>
        <color theme="1"/>
        <rFont val="ＭＳ Ｐゴシック"/>
        <family val="3"/>
        <charset val="128"/>
      </rPr>
      <t>　　</t>
    </r>
  </si>
  <si>
    <r>
      <t>メモ</t>
    </r>
    <r>
      <rPr>
        <sz val="14"/>
        <color theme="1"/>
        <rFont val="ＭＳ Ｐゴシック"/>
        <family val="3"/>
        <charset val="128"/>
      </rPr>
      <t>　　</t>
    </r>
  </si>
  <si>
    <t>フットサル大会
登録申請
※地区予選のない
全道大会のみ</t>
    <phoneticPr fontId="47"/>
  </si>
  <si>
    <t>道ﾌｯﾄｻﾙ連盟
登録申請
※年1回</t>
    <rPh sb="0" eb="1">
      <t>ドウ</t>
    </rPh>
    <rPh sb="6" eb="8">
      <t>レンメイ</t>
    </rPh>
    <rPh sb="15" eb="16">
      <t>ネン</t>
    </rPh>
    <rPh sb="17" eb="18">
      <t>カイ</t>
    </rPh>
    <phoneticPr fontId="47"/>
  </si>
  <si>
    <r>
      <t xml:space="preserve">その他
</t>
    </r>
    <r>
      <rPr>
        <sz val="10"/>
        <color theme="1"/>
        <rFont val="ＭＳ Ｐゴシック"/>
        <family val="3"/>
        <charset val="128"/>
      </rPr>
      <t>（指導者・審判登録等</t>
    </r>
    <r>
      <rPr>
        <sz val="11"/>
        <color theme="1"/>
        <rFont val="ＭＳ Ｐゴシック"/>
        <family val="3"/>
        <charset val="128"/>
      </rPr>
      <t xml:space="preserve">
</t>
    </r>
    <r>
      <rPr>
        <sz val="10"/>
        <color theme="1"/>
        <rFont val="ＭＳ Ｐゴシック"/>
        <family val="3"/>
        <charset val="128"/>
      </rPr>
      <t>申請が必要なもの)</t>
    </r>
    <phoneticPr fontId="47"/>
  </si>
  <si>
    <r>
      <t>メモ</t>
    </r>
    <r>
      <rPr>
        <sz val="14"/>
        <color theme="1"/>
        <rFont val="ＭＳ Ｐゴシック"/>
        <family val="3"/>
        <charset val="128"/>
      </rPr>
      <t>　　</t>
    </r>
    <phoneticPr fontId="47"/>
  </si>
  <si>
    <t>メモ　　　　注)　年間に参加する大会の種類によって登録料は変わります。　　　</t>
    <rPh sb="6" eb="7">
      <t>チュウ</t>
    </rPh>
    <rPh sb="9" eb="11">
      <t>ネンカン</t>
    </rPh>
    <rPh sb="12" eb="14">
      <t>サンカ</t>
    </rPh>
    <rPh sb="16" eb="18">
      <t>タイカイ</t>
    </rPh>
    <rPh sb="19" eb="21">
      <t>シュルイ</t>
    </rPh>
    <rPh sb="25" eb="28">
      <t>トウロクリョウ</t>
    </rPh>
    <rPh sb="29" eb="30">
      <t>カ</t>
    </rPh>
    <phoneticPr fontId="47"/>
  </si>
  <si>
    <t>　　会長代行　  中　村　博　司</t>
    <rPh sb="4" eb="6">
      <t>ダイコウ</t>
    </rPh>
    <rPh sb="9" eb="10">
      <t>ナカ</t>
    </rPh>
    <rPh sb="11" eb="12">
      <t>ムラ</t>
    </rPh>
    <rPh sb="13" eb="14">
      <t>ヒロシ</t>
    </rPh>
    <rPh sb="15" eb="16">
      <t>ツカサ</t>
    </rPh>
    <phoneticPr fontId="47"/>
  </si>
  <si>
    <t>　　　　　　　　　　　　　　　　　　　　　　　　　　　　　　　　　　　　　　旭川地区サッカー協会　</t>
    <phoneticPr fontId="47"/>
  </si>
  <si>
    <r>
      <t>　以下に該当する場合は監督登録料(2000円)が免除になります。
　　条件1：1月末日時点で有効な指導者ライセンスを保有　　　　
　　条件2：JFA IDと指導者登録番号の紐づけが完了
　　条件3：チーム登録申請時においても、資格失効していない
　　※第４種のチームの場合，コーチが有資格指導者として登録されても</t>
    </r>
    <r>
      <rPr>
        <u/>
        <sz val="12"/>
        <color theme="1"/>
        <rFont val="Hg丸ｺﾞｼｯｸm-pro"/>
        <family val="3"/>
        <charset val="128"/>
      </rPr>
      <t xml:space="preserve">監督が無資格の場
</t>
    </r>
    <r>
      <rPr>
        <sz val="12"/>
        <color theme="1"/>
        <rFont val="Hg丸ｺﾞｼｯｸm-pro"/>
        <family val="3"/>
        <charset val="128"/>
      </rPr>
      <t>　　　</t>
    </r>
    <r>
      <rPr>
        <u/>
        <sz val="12"/>
        <color theme="1"/>
        <rFont val="Hg丸ｺﾞｼｯｸm-pro"/>
        <family val="3"/>
        <charset val="128"/>
      </rPr>
      <t>合は監督登録料が必要</t>
    </r>
    <r>
      <rPr>
        <sz val="12"/>
        <color theme="1"/>
        <rFont val="Hg丸ｺﾞｼｯｸm-pro"/>
        <family val="3"/>
        <charset val="128"/>
      </rPr>
      <t>です。</t>
    </r>
    <phoneticPr fontId="47"/>
  </si>
  <si>
    <r>
      <t>　(Mail)　shoya1119@yahoo</t>
    </r>
    <r>
      <rPr>
        <b/>
        <sz val="12"/>
        <color theme="1"/>
        <rFont val="HG丸ｺﾞｼｯｸM-PRO"/>
        <family val="3"/>
        <charset val="128"/>
      </rPr>
      <t>.</t>
    </r>
    <r>
      <rPr>
        <sz val="12"/>
        <color theme="1"/>
        <rFont val="Hg丸ｺﾞｼｯｸm-pro"/>
        <family val="3"/>
        <charset val="128"/>
      </rPr>
      <t>co</t>
    </r>
    <r>
      <rPr>
        <b/>
        <sz val="12"/>
        <color theme="1"/>
        <rFont val="HG丸ｺﾞｼｯｸM-PRO"/>
        <family val="3"/>
        <charset val="128"/>
      </rPr>
      <t>.</t>
    </r>
    <r>
      <rPr>
        <sz val="12"/>
        <color theme="1"/>
        <rFont val="Hg丸ｺﾞｼｯｸm-pro"/>
        <family val="3"/>
        <charset val="128"/>
      </rPr>
      <t>jp</t>
    </r>
  </si>
  <si>
    <t>　(Mail)　afa-office@wind.ocn.ne.jp</t>
  </si>
  <si>
    <t>　(Mail)　asahikawau15.nori@gmail.com</t>
  </si>
  <si>
    <t>　(Mail)　dsfhc118@yahoo.co.jp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</si>
</sst>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_ "/>
    <numFmt numFmtId="178" formatCode="#,##0_ "/>
    <numFmt numFmtId="179" formatCode="#\ &quot;名&quot;&quot;分&quot;"/>
    <numFmt numFmtId="180" formatCode="&quot;( &quot;\ \ @\ \ &quot; )&quot;"/>
    <numFmt numFmtId="181" formatCode="&quot;(&quot;\ \ @\ \ &quot;)&quot;"/>
    <numFmt numFmtId="182" formatCode="&quot;(人数&quot;\ \ #\ \ &quot;人)&quot;"/>
    <numFmt numFmtId="183" formatCode="&quot;(人数&quot;\ #&quot;人)&quot;"/>
    <numFmt numFmtId="184" formatCode="&quot;(&quot;\ \ #\ \ &quot;ヵ所)&quot;"/>
    <numFmt numFmtId="185" formatCode="&quot;(&quot;\ \ #\ &quot;ヵ所)&quot;"/>
    <numFmt numFmtId="186" formatCode="#,##0\ &quot;円&quot;"/>
    <numFmt numFmtId="187" formatCode="&quot;大会名( &quot;\ \ @\ \ &quot; )&quot;"/>
  </numFmts>
  <fonts count="55">
    <font>
      <sz val="11"/>
      <color rgb="FF000000"/>
      <name val="Calibri"/>
      <scheme val="minor"/>
    </font>
    <font>
      <sz val="11"/>
      <color theme="1"/>
      <name val="Hg丸ｺﾞｼｯｸm-pro"/>
      <family val="3"/>
      <charset val="128"/>
    </font>
    <font>
      <sz val="12"/>
      <color theme="1"/>
      <name val="Hg丸ｺﾞｼｯｸm-pro"/>
      <family val="3"/>
      <charset val="128"/>
    </font>
    <font>
      <sz val="11"/>
      <color theme="1"/>
      <name val="MS PGothic"/>
      <family val="3"/>
      <charset val="128"/>
    </font>
    <font>
      <b/>
      <sz val="16"/>
      <color theme="1"/>
      <name val="Hg丸ｺﾞｼｯｸm-pro"/>
      <family val="3"/>
      <charset val="128"/>
    </font>
    <font>
      <b/>
      <sz val="11"/>
      <color theme="1"/>
      <name val="MS PGothic"/>
      <family val="3"/>
      <charset val="128"/>
    </font>
    <font>
      <sz val="14"/>
      <color theme="1"/>
      <name val="Hg丸ｺﾞｼｯｸm-pro"/>
      <family val="3"/>
      <charset val="128"/>
    </font>
    <font>
      <sz val="14"/>
      <color theme="1"/>
      <name val="MS PGothic"/>
      <family val="3"/>
      <charset val="128"/>
    </font>
    <font>
      <sz val="11"/>
      <name val="Calibri"/>
      <family val="2"/>
    </font>
    <font>
      <sz val="11"/>
      <color rgb="FFFF0000"/>
      <name val="MS PGothic"/>
      <family val="3"/>
      <charset val="128"/>
    </font>
    <font>
      <sz val="10"/>
      <color theme="1"/>
      <name val="Hg丸ｺﾞｼｯｸm-pro"/>
      <family val="3"/>
      <charset val="128"/>
    </font>
    <font>
      <sz val="10"/>
      <color theme="1"/>
      <name val="MS PGothic"/>
      <family val="3"/>
      <charset val="128"/>
    </font>
    <font>
      <b/>
      <sz val="18"/>
      <color theme="1"/>
      <name val="Hg丸ｺﾞｼｯｸm-pro"/>
      <family val="3"/>
      <charset val="128"/>
    </font>
    <font>
      <b/>
      <u/>
      <sz val="11"/>
      <color theme="1"/>
      <name val="Hg丸ｺﾞｼｯｸm-pro"/>
      <family val="3"/>
      <charset val="128"/>
    </font>
    <font>
      <sz val="8"/>
      <color theme="1"/>
      <name val="Hg丸ｺﾞｼｯｸm-pro"/>
      <family val="3"/>
      <charset val="128"/>
    </font>
    <font>
      <sz val="9"/>
      <color theme="1"/>
      <name val="Hg丸ｺﾞｼｯｸm-pro"/>
      <family val="3"/>
      <charset val="128"/>
    </font>
    <font>
      <u/>
      <sz val="10"/>
      <color theme="1"/>
      <name val="Hg丸ｺﾞｼｯｸm-pro"/>
      <family val="3"/>
      <charset val="128"/>
    </font>
    <font>
      <sz val="8"/>
      <color theme="1"/>
      <name val="MS PGothic"/>
      <family val="3"/>
      <charset val="128"/>
    </font>
    <font>
      <sz val="8"/>
      <color rgb="FFFF0000"/>
      <name val="MS PGothic"/>
      <family val="3"/>
      <charset val="128"/>
    </font>
    <font>
      <sz val="10"/>
      <color rgb="FFFF0000"/>
      <name val="MS PGothic"/>
      <family val="3"/>
      <charset val="128"/>
    </font>
    <font>
      <sz val="9"/>
      <color theme="1"/>
      <name val="MS PGothic"/>
      <family val="3"/>
      <charset val="128"/>
    </font>
    <font>
      <b/>
      <u/>
      <sz val="10"/>
      <color theme="1"/>
      <name val="Hg丸ｺﾞｼｯｸm-pro"/>
      <family val="3"/>
      <charset val="128"/>
    </font>
    <font>
      <b/>
      <sz val="10"/>
      <color theme="1"/>
      <name val="Hg丸ｺﾞｼｯｸm-pro"/>
      <family val="3"/>
      <charset val="128"/>
    </font>
    <font>
      <sz val="6"/>
      <color theme="1"/>
      <name val="Hg丸ｺﾞｼｯｸm-pro"/>
      <family val="3"/>
      <charset val="128"/>
    </font>
    <font>
      <sz val="18"/>
      <color theme="1"/>
      <name val="MS PGothic"/>
      <family val="3"/>
      <charset val="128"/>
    </font>
    <font>
      <sz val="11"/>
      <color theme="1"/>
      <name val="Calibri"/>
      <family val="2"/>
      <scheme val="minor"/>
    </font>
    <font>
      <u/>
      <sz val="12"/>
      <color theme="1"/>
      <name val="Hg丸ｺﾞｼｯｸm-pro"/>
      <family val="3"/>
      <charset val="128"/>
    </font>
    <font>
      <sz val="12"/>
      <color rgb="FFFF0000"/>
      <name val="Hg丸ｺﾞｼｯｸm-pro"/>
      <family val="3"/>
      <charset val="128"/>
    </font>
    <font>
      <sz val="14"/>
      <color theme="1"/>
      <name val="Hgs創英角ﾎﾟｯﾌﾟ体"/>
      <family val="3"/>
      <charset val="128"/>
    </font>
    <font>
      <b/>
      <sz val="20"/>
      <color theme="1"/>
      <name val="Hg丸ｺﾞｼｯｸm-pro"/>
      <family val="3"/>
      <charset val="128"/>
    </font>
    <font>
      <sz val="26"/>
      <color theme="1"/>
      <name val="Hg丸ｺﾞｼｯｸm-pro"/>
      <family val="3"/>
      <charset val="128"/>
    </font>
    <font>
      <sz val="20"/>
      <color theme="1"/>
      <name val="Hg丸ｺﾞｼｯｸm-pro"/>
      <family val="3"/>
      <charset val="128"/>
    </font>
    <font>
      <b/>
      <sz val="11"/>
      <color theme="1"/>
      <name val="HG丸ｺﾞｼｯｸM-PRO"/>
      <family val="3"/>
      <charset val="128"/>
    </font>
    <font>
      <b/>
      <u/>
      <sz val="11"/>
      <color rgb="FFFF0000"/>
      <name val="HG丸ｺﾞｼｯｸM-PRO"/>
      <family val="3"/>
      <charset val="128"/>
    </font>
    <font>
      <b/>
      <sz val="11"/>
      <color rgb="FFFF0000"/>
      <name val="HG丸ｺﾞｼｯｸM-PRO"/>
      <family val="3"/>
      <charset val="128"/>
    </font>
    <font>
      <sz val="11"/>
      <color rgb="FFFF0000"/>
      <name val="HG丸ｺﾞｼｯｸM-PRO"/>
      <family val="3"/>
      <charset val="128"/>
    </font>
    <font>
      <sz val="11"/>
      <color theme="1"/>
      <name val="ＭＳ Ｐゴシック"/>
      <family val="3"/>
      <charset val="128"/>
    </font>
    <font>
      <sz val="10"/>
      <color theme="1"/>
      <name val="ＭＳ Ｐゴシック"/>
      <family val="3"/>
      <charset val="128"/>
    </font>
    <font>
      <b/>
      <u/>
      <sz val="12"/>
      <color theme="1"/>
      <name val="HG丸ｺﾞｼｯｸM-PRO"/>
      <family val="3"/>
      <charset val="128"/>
    </font>
    <font>
      <u/>
      <sz val="11"/>
      <color theme="1"/>
      <name val="HG丸ｺﾞｼｯｸM-PRO"/>
      <family val="3"/>
      <charset val="128"/>
    </font>
    <font>
      <b/>
      <sz val="12"/>
      <color theme="1"/>
      <name val="HG丸ｺﾞｼｯｸM-PRO"/>
      <family val="3"/>
      <charset val="128"/>
    </font>
    <font>
      <sz val="6"/>
      <color theme="1"/>
      <name val="ＭＳ Ｐゴシック"/>
      <family val="3"/>
      <charset val="128"/>
    </font>
    <font>
      <u/>
      <sz val="9"/>
      <color theme="1"/>
      <name val="HG丸ｺﾞｼｯｸM-PRO"/>
      <family val="3"/>
      <charset val="128"/>
    </font>
    <font>
      <sz val="9"/>
      <color rgb="FFFF0000"/>
      <name val="HG丸ｺﾞｼｯｸM-PRO"/>
      <family val="3"/>
      <charset val="128"/>
    </font>
    <font>
      <sz val="14"/>
      <color theme="1"/>
      <name val="ＭＳ Ｐゴシック"/>
      <family val="3"/>
      <charset val="128"/>
    </font>
    <font>
      <b/>
      <sz val="11"/>
      <color theme="1"/>
      <name val="ＭＳ Ｐゴシック"/>
      <family val="3"/>
      <charset val="128"/>
    </font>
    <font>
      <sz val="8"/>
      <color theme="1"/>
      <name val="ＭＳ Ｐゴシック"/>
      <family val="3"/>
      <charset val="128"/>
    </font>
    <font>
      <sz val="6"/>
      <name val="Calibri"/>
      <family val="3"/>
      <charset val="128"/>
      <scheme val="minor"/>
    </font>
    <font>
      <sz val="11"/>
      <name val="ＭＳ Ｐゴシック"/>
      <family val="3"/>
      <charset val="128"/>
    </font>
    <font>
      <sz val="9"/>
      <color theme="1"/>
      <name val="ＭＳ Ｐゴシック"/>
      <family val="3"/>
      <charset val="128"/>
    </font>
    <font>
      <sz val="10"/>
      <name val="ＭＳ Ｐゴシック"/>
      <family val="3"/>
      <charset val="128"/>
    </font>
    <font>
      <sz val="11"/>
      <color rgb="FF000000"/>
      <name val="Calibri"/>
      <family val="2"/>
      <scheme val="minor"/>
    </font>
    <font>
      <sz val="12"/>
      <name val="Hg丸ｺﾞｼｯｸm-pro"/>
      <family val="3"/>
      <charset val="128"/>
    </font>
    <font>
      <sz val="11"/>
      <color rgb="FF000000"/>
      <name val="HG丸ｺﾞｼｯｸM-PRO"/>
      <family val="3"/>
      <charset val="128"/>
    </font>
    <font>
      <sz val="18"/>
      <color theme="1"/>
      <name val="HG丸ｺﾞｼｯｸM-PRO"/>
      <family val="3"/>
      <charset val="128"/>
    </font>
  </fonts>
  <fills count="4">
    <fill>
      <patternFill patternType="none"/>
    </fill>
    <fill>
      <patternFill patternType="gray125"/>
    </fill>
    <fill>
      <patternFill patternType="solid">
        <fgColor rgb="FFFFCC00"/>
        <bgColor rgb="FFFFCC00"/>
      </patternFill>
    </fill>
    <fill>
      <patternFill patternType="solid">
        <fgColor rgb="FFFEF2E8"/>
        <bgColor rgb="FFFEF2E8"/>
      </patternFill>
    </fill>
  </fills>
  <borders count="18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double">
        <color rgb="FF000000"/>
      </left>
      <right style="thin">
        <color rgb="FF000000"/>
      </right>
      <top style="double">
        <color rgb="FF000000"/>
      </top>
      <bottom/>
      <diagonal/>
    </border>
    <border>
      <left style="thin">
        <color rgb="FF000000"/>
      </left>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style="double">
        <color rgb="FF000000"/>
      </top>
      <bottom/>
      <diagonal/>
    </border>
    <border>
      <left/>
      <right style="double">
        <color rgb="FF000000"/>
      </right>
      <top style="double">
        <color rgb="FF000000"/>
      </top>
      <bottom/>
      <diagonal/>
    </border>
    <border>
      <left style="double">
        <color rgb="FF000000"/>
      </left>
      <right style="thin">
        <color rgb="FF000000"/>
      </right>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double">
        <color rgb="FF000000"/>
      </right>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style="double">
        <color rgb="FF000000"/>
      </left>
      <right/>
      <top style="thin">
        <color rgb="FF000000"/>
      </top>
      <bottom style="dotted">
        <color rgb="FF000000"/>
      </bottom>
      <diagonal/>
    </border>
    <border>
      <left style="thin">
        <color rgb="FF000000"/>
      </left>
      <right style="hair">
        <color rgb="FF000000"/>
      </right>
      <top style="thin">
        <color rgb="FF000000"/>
      </top>
      <bottom/>
      <diagonal/>
    </border>
    <border>
      <left style="hair">
        <color rgb="FF000000"/>
      </left>
      <right/>
      <top style="thin">
        <color rgb="FF000000"/>
      </top>
      <bottom style="dotted">
        <color rgb="FF000000"/>
      </bottom>
      <diagonal/>
    </border>
    <border>
      <left/>
      <right style="thin">
        <color rgb="FF000000"/>
      </right>
      <top style="thin">
        <color rgb="FF000000"/>
      </top>
      <bottom style="dotted">
        <color rgb="FF000000"/>
      </bottom>
      <diagonal/>
    </border>
    <border>
      <left/>
      <right style="hair">
        <color rgb="FF000000"/>
      </right>
      <top style="thin">
        <color rgb="FF000000"/>
      </top>
      <bottom style="dotted">
        <color rgb="FF000000"/>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top style="thin">
        <color rgb="FF000000"/>
      </top>
      <bottom/>
      <diagonal/>
    </border>
    <border>
      <left style="double">
        <color rgb="FF000000"/>
      </left>
      <right/>
      <top style="thin">
        <color rgb="FF000000"/>
      </top>
      <bottom style="double">
        <color rgb="FF000000"/>
      </bottom>
      <diagonal/>
    </border>
    <border>
      <left style="thin">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right/>
      <top style="double">
        <color rgb="FF000000"/>
      </top>
      <bottom/>
      <diagonal/>
    </border>
    <border>
      <left/>
      <right style="hair">
        <color rgb="FF000000"/>
      </right>
      <top style="double">
        <color rgb="FF000000"/>
      </top>
      <bottom style="thin">
        <color rgb="FF000000"/>
      </bottom>
      <diagonal/>
    </border>
    <border>
      <left style="thin">
        <color rgb="FF000000"/>
      </left>
      <right style="double">
        <color rgb="FF000000"/>
      </right>
      <top style="double">
        <color rgb="FF000000"/>
      </top>
      <bottom/>
      <diagonal/>
    </border>
    <border>
      <left style="thin">
        <color rgb="FF000000"/>
      </left>
      <right style="double">
        <color rgb="FF000000"/>
      </right>
      <top style="thin">
        <color rgb="FF000000"/>
      </top>
      <bottom style="thin">
        <color rgb="FF000000"/>
      </bottom>
      <diagonal/>
    </border>
    <border>
      <left style="thin">
        <color rgb="FF000000"/>
      </left>
      <right style="double">
        <color rgb="FF000000"/>
      </right>
      <top style="thin">
        <color rgb="FF000000"/>
      </top>
      <bottom style="double">
        <color rgb="FF000000"/>
      </bottom>
      <diagonal/>
    </border>
    <border>
      <left/>
      <right/>
      <top/>
      <bottom style="hair">
        <color rgb="FF000000"/>
      </bottom>
      <diagonal/>
    </border>
    <border>
      <left/>
      <right/>
      <top style="hair">
        <color rgb="FF000000"/>
      </top>
      <bottom style="hair">
        <color rgb="FF000000"/>
      </bottom>
      <diagonal/>
    </border>
    <border>
      <left/>
      <right/>
      <top style="dotted">
        <color rgb="FF000000"/>
      </top>
      <bottom/>
      <diagonal/>
    </border>
    <border>
      <left/>
      <right/>
      <top/>
      <bottom/>
      <diagonal/>
    </border>
    <border>
      <left/>
      <right/>
      <top/>
      <bottom/>
      <diagonal/>
    </border>
    <border>
      <left/>
      <right/>
      <top/>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style="hair">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thin">
        <color rgb="FF000000"/>
      </top>
      <bottom style="thin">
        <color rgb="FF000000"/>
      </bottom>
      <diagonal/>
    </border>
    <border>
      <left style="double">
        <color rgb="FF000000"/>
      </left>
      <right/>
      <top/>
      <bottom/>
      <diagonal/>
    </border>
    <border>
      <left style="double">
        <color rgb="FF000000"/>
      </left>
      <right/>
      <top style="thin">
        <color rgb="FF000000"/>
      </top>
      <bottom/>
      <diagonal/>
    </border>
    <border>
      <left/>
      <right/>
      <top style="thin">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right style="hair">
        <color rgb="FF000000"/>
      </right>
      <top style="thin">
        <color rgb="FF000000"/>
      </top>
      <bottom/>
      <diagonal/>
    </border>
    <border>
      <left/>
      <right/>
      <top style="thin">
        <color rgb="FF000000"/>
      </top>
      <bottom/>
      <diagonal/>
    </border>
    <border>
      <left/>
      <right style="double">
        <color rgb="FF000000"/>
      </right>
      <top style="thin">
        <color rgb="FF000000"/>
      </top>
      <bottom/>
      <diagonal/>
    </border>
    <border>
      <left/>
      <right/>
      <top/>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bottom style="thin">
        <color rgb="FF000000"/>
      </bottom>
      <diagonal/>
    </border>
    <border>
      <left/>
      <right/>
      <top/>
      <bottom style="thin">
        <color rgb="FF000000"/>
      </bottom>
      <diagonal/>
    </border>
    <border>
      <left style="double">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hair">
        <color rgb="FF000000"/>
      </left>
      <right style="thin">
        <color rgb="FF000000"/>
      </right>
      <top/>
      <bottom style="thin">
        <color rgb="FF000000"/>
      </bottom>
      <diagonal/>
    </border>
    <border>
      <left/>
      <right/>
      <top style="hair">
        <color rgb="FF000000"/>
      </top>
      <bottom style="thin">
        <color rgb="FF000000"/>
      </bottom>
      <diagonal/>
    </border>
    <border>
      <left/>
      <right/>
      <top/>
      <bottom style="thin">
        <color rgb="FF000000"/>
      </bottom>
      <diagonal/>
    </border>
    <border>
      <left style="hair">
        <color rgb="FF000000"/>
      </left>
      <right/>
      <top/>
      <bottom style="thin">
        <color rgb="FF000000"/>
      </bottom>
      <diagonal/>
    </border>
    <border>
      <left/>
      <right style="double">
        <color rgb="FF000000"/>
      </right>
      <top/>
      <bottom style="thin">
        <color rgb="FF000000"/>
      </bottom>
      <diagonal/>
    </border>
    <border>
      <left/>
      <right/>
      <top style="thin">
        <color rgb="FF000000"/>
      </top>
      <bottom style="double">
        <color rgb="FF000000"/>
      </bottom>
      <diagonal/>
    </border>
    <border>
      <left/>
      <right/>
      <top/>
      <bottom style="medium">
        <color rgb="FF000000"/>
      </bottom>
      <diagonal/>
    </border>
    <border>
      <left/>
      <right/>
      <top/>
      <bottom style="double">
        <color rgb="FF000000"/>
      </bottom>
      <diagonal/>
    </border>
    <border>
      <left/>
      <right/>
      <top/>
      <bottom style="double">
        <color rgb="FF000000"/>
      </bottom>
      <diagonal/>
    </border>
    <border>
      <left/>
      <right/>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double">
        <color rgb="FF000000"/>
      </top>
      <bottom style="hair">
        <color rgb="FF000000"/>
      </bottom>
      <diagonal/>
    </border>
    <border>
      <left/>
      <right style="thin">
        <color rgb="FF000000"/>
      </right>
      <top style="double">
        <color rgb="FF000000"/>
      </top>
      <bottom style="hair">
        <color rgb="FF000000"/>
      </bottom>
      <diagonal/>
    </border>
    <border>
      <left/>
      <right/>
      <top style="double">
        <color rgb="FF000000"/>
      </top>
      <bottom style="hair">
        <color rgb="FF000000"/>
      </bottom>
      <diagonal/>
    </border>
    <border>
      <left style="thin">
        <color rgb="FF000000"/>
      </left>
      <right/>
      <top style="double">
        <color rgb="FF000000"/>
      </top>
      <bottom style="hair">
        <color rgb="FF000000"/>
      </bottom>
      <diagonal/>
    </border>
    <border>
      <left/>
      <right/>
      <top style="double">
        <color rgb="FF000000"/>
      </top>
      <bottom style="hair">
        <color rgb="FF000000"/>
      </bottom>
      <diagonal/>
    </border>
    <border>
      <left/>
      <right/>
      <top style="double">
        <color rgb="FF000000"/>
      </top>
      <bottom style="hair">
        <color rgb="FF000000"/>
      </bottom>
      <diagonal/>
    </border>
    <border>
      <left/>
      <right style="double">
        <color rgb="FF000000"/>
      </right>
      <top style="double">
        <color rgb="FF000000"/>
      </top>
      <bottom style="hair">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bottom/>
      <diagonal/>
    </border>
    <border>
      <left/>
      <right style="thin">
        <color rgb="FF000000"/>
      </right>
      <top style="hair">
        <color rgb="FF000000"/>
      </top>
      <bottom style="thin">
        <color rgb="FF000000"/>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top style="hair">
        <color rgb="FF000000"/>
      </top>
      <bottom/>
      <diagonal/>
    </border>
    <border>
      <left/>
      <right/>
      <top style="hair">
        <color rgb="FF000000"/>
      </top>
      <bottom/>
      <diagonal/>
    </border>
    <border>
      <left/>
      <right style="double">
        <color rgb="FF000000"/>
      </right>
      <top style="hair">
        <color rgb="FF000000"/>
      </top>
      <bottom/>
      <diagonal/>
    </border>
    <border>
      <left style="medium">
        <color rgb="FF000000"/>
      </left>
      <right style="thin">
        <color rgb="FF000000"/>
      </right>
      <top/>
      <bottom style="thin">
        <color rgb="FF000000"/>
      </bottom>
      <diagonal/>
    </border>
    <border>
      <left style="double">
        <color rgb="FF000000"/>
      </left>
      <right style="thin">
        <color rgb="FF000000"/>
      </right>
      <top style="thin">
        <color rgb="FF000000"/>
      </top>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double">
        <color rgb="FF000000"/>
      </left>
      <right style="thin">
        <color rgb="FF000000"/>
      </right>
      <top/>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right style="double">
        <color rgb="FF000000"/>
      </right>
      <top style="hair">
        <color rgb="FF000000"/>
      </top>
      <bottom style="hair">
        <color rgb="FF000000"/>
      </bottom>
      <diagonal/>
    </border>
    <border>
      <left style="medium">
        <color rgb="FF000000"/>
      </left>
      <right style="thin">
        <color rgb="FF000000"/>
      </right>
      <top/>
      <bottom/>
      <diagonal/>
    </border>
    <border>
      <left/>
      <right/>
      <top style="hair">
        <color rgb="FF000000"/>
      </top>
      <bottom style="thin">
        <color rgb="FF000000"/>
      </bottom>
      <diagonal/>
    </border>
    <border>
      <left style="thin">
        <color rgb="FF000000"/>
      </left>
      <right/>
      <top style="hair">
        <color rgb="FF000000"/>
      </top>
      <bottom style="thin">
        <color rgb="FF000000"/>
      </bottom>
      <diagonal/>
    </border>
    <border>
      <left/>
      <right style="double">
        <color rgb="FF000000"/>
      </right>
      <top style="hair">
        <color rgb="FF000000"/>
      </top>
      <bottom style="thin">
        <color rgb="FF000000"/>
      </bottom>
      <diagonal/>
    </border>
    <border>
      <left style="double">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double">
        <color rgb="FF000000"/>
      </right>
      <top style="thin">
        <color rgb="FF000000"/>
      </top>
      <bottom/>
      <diagonal/>
    </border>
    <border>
      <left style="medium">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thin">
        <color rgb="FF000000"/>
      </left>
      <right/>
      <top style="double">
        <color rgb="FF000000"/>
      </top>
      <bottom style="double">
        <color rgb="FF000000"/>
      </bottom>
      <diagonal/>
    </border>
    <border>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diagonal/>
    </border>
    <border>
      <left/>
      <right/>
      <top style="double">
        <color rgb="FF000000"/>
      </top>
      <bottom/>
      <diagonal/>
    </border>
    <border>
      <left/>
      <right/>
      <top style="double">
        <color rgb="FF000000"/>
      </top>
      <bottom/>
      <diagonal/>
    </border>
    <border>
      <left style="double">
        <color rgb="FF000000"/>
      </left>
      <right/>
      <top style="double">
        <color rgb="FF000000"/>
      </top>
      <bottom/>
      <diagonal/>
    </border>
    <border>
      <left/>
      <right style="hair">
        <color rgb="FF000000"/>
      </right>
      <top style="double">
        <color rgb="FF000000"/>
      </top>
      <bottom/>
      <diagonal/>
    </border>
    <border>
      <left style="hair">
        <color rgb="FF000000"/>
      </left>
      <right/>
      <top style="double">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uble">
        <color rgb="FF000000"/>
      </left>
      <right/>
      <top style="hair">
        <color rgb="FF000000"/>
      </top>
      <bottom/>
      <diagonal/>
    </border>
    <border>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right style="double">
        <color rgb="FF000000"/>
      </right>
      <top style="hair">
        <color rgb="FF000000"/>
      </top>
      <bottom/>
      <diagonal/>
    </border>
    <border>
      <left style="double">
        <color rgb="FF000000"/>
      </left>
      <right/>
      <top/>
      <bottom style="hair">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right style="double">
        <color rgb="FF000000"/>
      </right>
      <top/>
      <bottom style="hair">
        <color rgb="FF000000"/>
      </bottom>
      <diagonal/>
    </border>
    <border>
      <left style="double">
        <color rgb="FF000000"/>
      </left>
      <right/>
      <top/>
      <bottom style="double">
        <color rgb="FF000000"/>
      </bottom>
      <diagonal/>
    </border>
    <border>
      <left/>
      <right/>
      <top/>
      <bottom style="double">
        <color rgb="FF000000"/>
      </bottom>
      <diagonal/>
    </border>
    <border>
      <left/>
      <right style="hair">
        <color rgb="FF000000"/>
      </right>
      <top/>
      <bottom style="double">
        <color rgb="FF000000"/>
      </bottom>
      <diagonal/>
    </border>
    <border>
      <left style="hair">
        <color rgb="FF000000"/>
      </left>
      <right/>
      <top/>
      <bottom style="double">
        <color rgb="FF000000"/>
      </bottom>
      <diagonal/>
    </border>
    <border>
      <left/>
      <right style="double">
        <color rgb="FF000000"/>
      </right>
      <top/>
      <bottom style="double">
        <color rgb="FF000000"/>
      </bottom>
      <diagonal/>
    </border>
    <border>
      <left/>
      <right/>
      <top style="double">
        <color rgb="FF000000"/>
      </top>
      <bottom style="hair">
        <color rgb="FF000000"/>
      </bottom>
      <diagonal/>
    </border>
    <border>
      <left/>
      <right/>
      <top style="hair">
        <color rgb="FF000000"/>
      </top>
      <bottom/>
      <diagonal/>
    </border>
  </borders>
  <cellStyleXfs count="1">
    <xf numFmtId="0" fontId="0" fillId="0" borderId="0"/>
  </cellStyleXfs>
  <cellXfs count="423">
    <xf numFmtId="0" fontId="0" fillId="0" borderId="0" xfId="0" applyAlignment="1">
      <alignment vertical="center"/>
    </xf>
    <xf numFmtId="0" fontId="2"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5" fillId="0" borderId="0" xfId="0" applyFont="1" applyAlignment="1">
      <alignment vertical="center"/>
    </xf>
    <xf numFmtId="0" fontId="2" fillId="2" borderId="1" xfId="0" applyFont="1" applyFill="1" applyBorder="1" applyAlignment="1">
      <alignment vertical="center" wrapText="1"/>
    </xf>
    <xf numFmtId="0" fontId="3" fillId="0" borderId="0" xfId="0" applyFont="1" applyAlignment="1">
      <alignment vertical="top"/>
    </xf>
    <xf numFmtId="49" fontId="2" fillId="0" borderId="0" xfId="0" applyNumberFormat="1" applyFont="1" applyAlignment="1">
      <alignment horizontal="center" vertical="top"/>
    </xf>
    <xf numFmtId="0" fontId="6" fillId="2" borderId="1" xfId="0" applyFont="1" applyFill="1" applyBorder="1" applyAlignment="1">
      <alignment vertical="center" wrapText="1"/>
    </xf>
    <xf numFmtId="0" fontId="3" fillId="0" borderId="2" xfId="0" applyFont="1" applyBorder="1" applyAlignment="1">
      <alignment vertical="center"/>
    </xf>
    <xf numFmtId="0" fontId="9" fillId="0" borderId="0" xfId="0" applyFont="1" applyAlignment="1">
      <alignment vertical="center"/>
    </xf>
    <xf numFmtId="49" fontId="9" fillId="0" borderId="0" xfId="0" applyNumberFormat="1" applyFont="1" applyAlignment="1">
      <alignment vertical="top" wrapText="1"/>
    </xf>
    <xf numFmtId="0" fontId="10" fillId="2" borderId="1"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14" fillId="2" borderId="1" xfId="0" applyFont="1" applyFill="1" applyBorder="1" applyAlignment="1">
      <alignment vertical="center" wrapText="1"/>
    </xf>
    <xf numFmtId="0" fontId="2" fillId="0" borderId="0" xfId="0" applyFont="1" applyAlignment="1">
      <alignment horizontal="center" vertical="top"/>
    </xf>
    <xf numFmtId="0" fontId="10" fillId="0" borderId="0" xfId="0" applyFont="1" applyAlignment="1">
      <alignment horizontal="left" vertical="top" wrapText="1"/>
    </xf>
    <xf numFmtId="0" fontId="11" fillId="0" borderId="0" xfId="0" applyFont="1" applyAlignment="1">
      <alignment vertical="center"/>
    </xf>
    <xf numFmtId="0" fontId="10" fillId="0" borderId="0" xfId="0" applyFont="1" applyAlignment="1">
      <alignment vertical="center"/>
    </xf>
    <xf numFmtId="49" fontId="10" fillId="0" borderId="0" xfId="0" applyNumberFormat="1" applyFont="1" applyAlignment="1">
      <alignment horizontal="center" vertical="top"/>
    </xf>
    <xf numFmtId="0" fontId="11" fillId="0" borderId="0" xfId="0" applyFont="1" applyAlignment="1">
      <alignment vertical="center" wrapText="1"/>
    </xf>
    <xf numFmtId="0" fontId="15" fillId="2" borderId="1" xfId="0" applyFont="1" applyFill="1" applyBorder="1" applyAlignment="1">
      <alignment vertical="center" wrapText="1"/>
    </xf>
    <xf numFmtId="0" fontId="11" fillId="0" borderId="14"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21" xfId="0" applyFont="1" applyBorder="1" applyAlignment="1">
      <alignment horizontal="center" vertical="center" shrinkToFit="1"/>
    </xf>
    <xf numFmtId="3" fontId="11" fillId="0" borderId="14" xfId="0" applyNumberFormat="1" applyFont="1" applyBorder="1" applyAlignment="1">
      <alignment vertical="center" shrinkToFit="1"/>
    </xf>
    <xf numFmtId="0" fontId="11" fillId="0" borderId="15" xfId="0" applyFont="1" applyBorder="1" applyAlignment="1">
      <alignment vertical="center" shrinkToFit="1"/>
    </xf>
    <xf numFmtId="0" fontId="11" fillId="0" borderId="5" xfId="0" applyFont="1" applyBorder="1" applyAlignment="1">
      <alignment vertical="center" shrinkToFit="1"/>
    </xf>
    <xf numFmtId="0" fontId="11" fillId="0" borderId="16" xfId="0" applyFont="1" applyBorder="1" applyAlignment="1">
      <alignment vertical="center" shrinkToFit="1"/>
    </xf>
    <xf numFmtId="3" fontId="11" fillId="0" borderId="17" xfId="0" applyNumberFormat="1" applyFont="1" applyBorder="1" applyAlignment="1">
      <alignment vertical="center" shrinkToFit="1"/>
    </xf>
    <xf numFmtId="3" fontId="11" fillId="0" borderId="18" xfId="0" applyNumberFormat="1" applyFont="1" applyBorder="1" applyAlignment="1">
      <alignment vertical="center" shrinkToFit="1"/>
    </xf>
    <xf numFmtId="176" fontId="11" fillId="0" borderId="4" xfId="0" applyNumberFormat="1" applyFont="1" applyBorder="1" applyAlignment="1">
      <alignment vertical="center" shrinkToFit="1"/>
    </xf>
    <xf numFmtId="0" fontId="11" fillId="0" borderId="3" xfId="0" applyFont="1" applyBorder="1" applyAlignment="1">
      <alignment vertical="center"/>
    </xf>
    <xf numFmtId="177" fontId="11" fillId="0" borderId="22" xfId="0" applyNumberFormat="1" applyFont="1" applyBorder="1" applyAlignment="1">
      <alignment vertical="center"/>
    </xf>
    <xf numFmtId="0" fontId="19" fillId="0" borderId="3" xfId="0" applyFont="1" applyBorder="1" applyAlignment="1">
      <alignment vertical="center" shrinkToFit="1"/>
    </xf>
    <xf numFmtId="177" fontId="19" fillId="0" borderId="22" xfId="0" applyNumberFormat="1" applyFont="1" applyBorder="1" applyAlignment="1">
      <alignment vertical="center" shrinkToFit="1"/>
    </xf>
    <xf numFmtId="0" fontId="11" fillId="0" borderId="23" xfId="0" applyFont="1" applyBorder="1" applyAlignment="1">
      <alignment horizontal="center" vertical="center" shrinkToFit="1"/>
    </xf>
    <xf numFmtId="3" fontId="11" fillId="0" borderId="24" xfId="0" applyNumberFormat="1" applyFont="1" applyBorder="1" applyAlignment="1">
      <alignment vertical="center" shrinkToFit="1"/>
    </xf>
    <xf numFmtId="0" fontId="11" fillId="0" borderId="25" xfId="0" applyFont="1" applyBorder="1" applyAlignment="1">
      <alignment vertical="center" shrinkToFit="1"/>
    </xf>
    <xf numFmtId="0" fontId="11" fillId="0" borderId="26" xfId="0" applyFont="1" applyBorder="1" applyAlignment="1">
      <alignment vertical="center" shrinkToFit="1"/>
    </xf>
    <xf numFmtId="0" fontId="11" fillId="0" borderId="27" xfId="0" applyFont="1" applyBorder="1" applyAlignment="1">
      <alignment vertical="center" shrinkToFit="1"/>
    </xf>
    <xf numFmtId="3" fontId="11" fillId="0" borderId="28" xfId="0" applyNumberFormat="1" applyFont="1" applyBorder="1" applyAlignment="1">
      <alignment vertical="center" shrinkToFit="1"/>
    </xf>
    <xf numFmtId="3" fontId="11" fillId="0" borderId="29" xfId="0" applyNumberFormat="1" applyFont="1" applyBorder="1" applyAlignment="1">
      <alignment vertical="center" shrinkToFit="1"/>
    </xf>
    <xf numFmtId="176" fontId="11" fillId="0" borderId="30" xfId="0" applyNumberFormat="1" applyFont="1" applyBorder="1" applyAlignment="1">
      <alignment vertical="center" shrinkToFit="1"/>
    </xf>
    <xf numFmtId="0" fontId="11" fillId="0" borderId="31" xfId="0" applyFont="1" applyBorder="1" applyAlignment="1">
      <alignment horizontal="center" vertical="center" shrinkToFit="1"/>
    </xf>
    <xf numFmtId="3" fontId="11" fillId="0" borderId="32" xfId="0" applyNumberFormat="1" applyFont="1" applyBorder="1" applyAlignment="1">
      <alignment vertical="center" shrinkToFit="1"/>
    </xf>
    <xf numFmtId="0" fontId="11" fillId="0" borderId="33" xfId="0" applyFont="1" applyBorder="1" applyAlignment="1">
      <alignment vertical="center" shrinkToFit="1"/>
    </xf>
    <xf numFmtId="0" fontId="11" fillId="0" borderId="34" xfId="0" applyFont="1" applyBorder="1" applyAlignment="1">
      <alignment vertical="center" shrinkToFit="1"/>
    </xf>
    <xf numFmtId="0" fontId="11" fillId="0" borderId="35" xfId="0" applyFont="1" applyBorder="1" applyAlignment="1">
      <alignment vertical="center" shrinkToFit="1"/>
    </xf>
    <xf numFmtId="3" fontId="11" fillId="0" borderId="36" xfId="0" applyNumberFormat="1" applyFont="1" applyBorder="1" applyAlignment="1">
      <alignment vertical="center" shrinkToFit="1"/>
    </xf>
    <xf numFmtId="3" fontId="11" fillId="0" borderId="37" xfId="0" applyNumberFormat="1" applyFont="1" applyBorder="1" applyAlignment="1">
      <alignment vertical="center" shrinkToFit="1"/>
    </xf>
    <xf numFmtId="176" fontId="11" fillId="0" borderId="38" xfId="0" applyNumberFormat="1" applyFont="1" applyBorder="1" applyAlignment="1">
      <alignment vertical="center" shrinkToFit="1"/>
    </xf>
    <xf numFmtId="0" fontId="11" fillId="0" borderId="39" xfId="0" applyFont="1" applyBorder="1" applyAlignment="1">
      <alignment vertical="center"/>
    </xf>
    <xf numFmtId="177" fontId="11" fillId="0" borderId="40" xfId="0" applyNumberFormat="1" applyFont="1" applyBorder="1" applyAlignment="1">
      <alignment vertical="center"/>
    </xf>
    <xf numFmtId="0" fontId="20" fillId="0" borderId="0" xfId="0" applyFont="1" applyAlignment="1">
      <alignment wrapTex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3" fontId="11" fillId="0" borderId="15" xfId="0" applyNumberFormat="1" applyFont="1" applyBorder="1" applyAlignment="1">
      <alignment horizontal="center" vertical="center" shrinkToFit="1"/>
    </xf>
    <xf numFmtId="178" fontId="3" fillId="0" borderId="44" xfId="0" applyNumberFormat="1" applyFont="1" applyBorder="1" applyAlignment="1">
      <alignment vertical="center" shrinkToFit="1"/>
    </xf>
    <xf numFmtId="3" fontId="11" fillId="0" borderId="33" xfId="0" applyNumberFormat="1" applyFont="1" applyBorder="1" applyAlignment="1">
      <alignment horizontal="center" vertical="center" shrinkToFit="1"/>
    </xf>
    <xf numFmtId="178" fontId="3" fillId="0" borderId="45" xfId="0" applyNumberFormat="1" applyFont="1" applyBorder="1" applyAlignment="1">
      <alignment vertical="center" shrinkToFit="1"/>
    </xf>
    <xf numFmtId="0" fontId="19" fillId="0" borderId="0" xfId="0" applyFont="1" applyAlignment="1">
      <alignment horizontal="center" vertical="center" shrinkToFit="1"/>
    </xf>
    <xf numFmtId="3" fontId="19" fillId="0" borderId="0" xfId="0" applyNumberFormat="1" applyFont="1" applyAlignment="1">
      <alignment vertical="center" shrinkToFit="1"/>
    </xf>
    <xf numFmtId="0" fontId="19" fillId="0" borderId="0" xfId="0" applyFont="1" applyAlignment="1">
      <alignment vertical="center" shrinkToFit="1"/>
    </xf>
    <xf numFmtId="0" fontId="2" fillId="0" borderId="0" xfId="0" applyFont="1" applyAlignment="1">
      <alignment vertical="top"/>
    </xf>
    <xf numFmtId="0" fontId="2" fillId="0" borderId="0" xfId="0" applyFont="1" applyAlignment="1">
      <alignment vertical="center" wrapText="1"/>
    </xf>
    <xf numFmtId="0" fontId="22" fillId="0" borderId="0" xfId="0" applyFont="1" applyAlignment="1">
      <alignment horizontal="left" vertical="top" wrapText="1"/>
    </xf>
    <xf numFmtId="0" fontId="2" fillId="0" borderId="0" xfId="0" applyFont="1" applyAlignment="1">
      <alignment vertical="top" wrapText="1"/>
    </xf>
    <xf numFmtId="0" fontId="23" fillId="2" borderId="1" xfId="0" applyFont="1" applyFill="1" applyBorder="1" applyAlignment="1">
      <alignment vertical="center" wrapText="1"/>
    </xf>
    <xf numFmtId="0" fontId="10" fillId="0" borderId="46" xfId="0" applyFont="1" applyBorder="1" applyAlignment="1">
      <alignment horizontal="left" vertical="center" shrinkToFit="1"/>
    </xf>
    <xf numFmtId="0" fontId="10" fillId="0" borderId="46" xfId="0" applyFont="1" applyBorder="1" applyAlignment="1">
      <alignment vertical="center" wrapText="1"/>
    </xf>
    <xf numFmtId="0" fontId="10" fillId="0" borderId="47" xfId="0" applyFont="1" applyBorder="1" applyAlignment="1">
      <alignment horizontal="left" vertical="center" shrinkToFit="1"/>
    </xf>
    <xf numFmtId="0" fontId="10" fillId="0" borderId="47" xfId="0" applyFont="1" applyBorder="1" applyAlignment="1">
      <alignment vertical="center" wrapText="1"/>
    </xf>
    <xf numFmtId="0" fontId="10" fillId="0" borderId="0" xfId="0" applyFont="1" applyAlignment="1">
      <alignment vertical="top" wrapText="1"/>
    </xf>
    <xf numFmtId="0" fontId="24" fillId="0" borderId="0" xfId="0" applyFont="1" applyAlignment="1">
      <alignment horizontal="center" vertical="center" shrinkToFit="1"/>
    </xf>
    <xf numFmtId="0" fontId="25" fillId="0" borderId="0" xfId="0" applyFont="1" applyAlignment="1">
      <alignment vertical="center"/>
    </xf>
    <xf numFmtId="0" fontId="26" fillId="0" borderId="0" xfId="0" applyFont="1" applyAlignment="1">
      <alignment horizontal="left" vertical="top" shrinkToFit="1"/>
    </xf>
    <xf numFmtId="0" fontId="27" fillId="0" borderId="0" xfId="0" applyFont="1" applyAlignment="1">
      <alignment vertical="top"/>
    </xf>
    <xf numFmtId="0" fontId="27" fillId="0" borderId="0" xfId="0" applyFont="1" applyAlignment="1">
      <alignment horizontal="left" vertical="top" shrinkToFit="1"/>
    </xf>
    <xf numFmtId="0" fontId="3" fillId="0" borderId="0" xfId="0" applyFont="1" applyAlignment="1">
      <alignment horizontal="center" shrinkToFit="1"/>
    </xf>
    <xf numFmtId="0" fontId="3" fillId="3" borderId="1" xfId="0" applyFont="1" applyFill="1" applyBorder="1" applyAlignment="1">
      <alignment vertical="center"/>
    </xf>
    <xf numFmtId="0" fontId="29" fillId="0" borderId="0" xfId="0" applyFont="1" applyAlignment="1">
      <alignment shrinkToFit="1"/>
    </xf>
    <xf numFmtId="0" fontId="1" fillId="3" borderId="1" xfId="0" applyFont="1" applyFill="1" applyBorder="1" applyAlignment="1">
      <alignment horizontal="center" vertical="center"/>
    </xf>
    <xf numFmtId="0" fontId="3" fillId="0" borderId="57" xfId="0" applyFont="1" applyBorder="1" applyAlignment="1">
      <alignment vertical="center"/>
    </xf>
    <xf numFmtId="49" fontId="3" fillId="0" borderId="86" xfId="0" applyNumberFormat="1" applyFont="1" applyBorder="1" applyAlignment="1">
      <alignment horizontal="center" vertical="center" wrapText="1"/>
    </xf>
    <xf numFmtId="0" fontId="3" fillId="0" borderId="90" xfId="0" applyFont="1" applyBorder="1" applyAlignment="1">
      <alignment vertical="center"/>
    </xf>
    <xf numFmtId="0" fontId="3" fillId="0" borderId="91" xfId="0" applyFont="1" applyBorder="1" applyAlignment="1">
      <alignment vertical="center"/>
    </xf>
    <xf numFmtId="0" fontId="3" fillId="0" borderId="90" xfId="0" applyFont="1" applyBorder="1" applyAlignment="1">
      <alignment vertical="center" shrinkToFit="1"/>
    </xf>
    <xf numFmtId="0" fontId="3" fillId="0" borderId="92" xfId="0" applyFont="1" applyBorder="1" applyAlignment="1">
      <alignment vertical="center" shrinkToFit="1"/>
    </xf>
    <xf numFmtId="0" fontId="3" fillId="0" borderId="93" xfId="0" applyFont="1" applyBorder="1" applyAlignment="1">
      <alignment vertical="center" shrinkToFit="1"/>
    </xf>
    <xf numFmtId="0" fontId="3" fillId="0" borderId="0" xfId="0" applyFont="1" applyAlignment="1">
      <alignment horizontal="center" vertical="center"/>
    </xf>
    <xf numFmtId="0" fontId="1" fillId="3" borderId="97" xfId="0" applyFont="1" applyFill="1" applyBorder="1" applyAlignment="1">
      <alignment horizontal="center" vertical="center" shrinkToFit="1"/>
    </xf>
    <xf numFmtId="0" fontId="3" fillId="0" borderId="3" xfId="0" applyFont="1" applyBorder="1" applyAlignment="1">
      <alignment vertical="center" shrinkToFit="1"/>
    </xf>
    <xf numFmtId="3" fontId="3" fillId="0" borderId="102" xfId="0" applyNumberFormat="1" applyFont="1" applyBorder="1" applyAlignment="1">
      <alignment vertical="center"/>
    </xf>
    <xf numFmtId="0" fontId="3" fillId="0" borderId="103" xfId="0" applyFont="1" applyBorder="1" applyAlignment="1">
      <alignment vertical="center"/>
    </xf>
    <xf numFmtId="0" fontId="3" fillId="0" borderId="104" xfId="0" applyFont="1" applyBorder="1" applyAlignment="1">
      <alignment vertical="center"/>
    </xf>
    <xf numFmtId="3" fontId="3" fillId="0" borderId="105" xfId="0" applyNumberFormat="1" applyFont="1" applyBorder="1" applyAlignment="1">
      <alignment vertical="center"/>
    </xf>
    <xf numFmtId="0" fontId="1" fillId="3" borderId="107" xfId="0" applyFont="1" applyFill="1" applyBorder="1" applyAlignment="1">
      <alignment horizontal="center" vertical="center" shrinkToFit="1"/>
    </xf>
    <xf numFmtId="178" fontId="1" fillId="3" borderId="108" xfId="0" applyNumberFormat="1" applyFont="1" applyFill="1" applyBorder="1" applyAlignment="1">
      <alignment vertical="center" shrinkToFit="1"/>
    </xf>
    <xf numFmtId="0" fontId="1" fillId="3" borderId="108" xfId="0" applyFont="1" applyFill="1" applyBorder="1" applyAlignment="1">
      <alignment horizontal="center" vertical="center" shrinkToFit="1"/>
    </xf>
    <xf numFmtId="0" fontId="1" fillId="3" borderId="108" xfId="0" applyFont="1" applyFill="1" applyBorder="1" applyAlignment="1">
      <alignment vertical="center" shrinkToFit="1"/>
    </xf>
    <xf numFmtId="0" fontId="1" fillId="3" borderId="108" xfId="0" applyFont="1" applyFill="1" applyBorder="1" applyAlignment="1">
      <alignment horizontal="right" vertical="center" shrinkToFit="1"/>
    </xf>
    <xf numFmtId="0" fontId="1" fillId="3" borderId="109" xfId="0" applyFont="1" applyFill="1" applyBorder="1" applyAlignment="1">
      <alignment vertical="center" shrinkToFit="1"/>
    </xf>
    <xf numFmtId="0" fontId="3" fillId="0" borderId="102" xfId="0" applyFont="1" applyBorder="1" applyAlignment="1">
      <alignment vertical="center"/>
    </xf>
    <xf numFmtId="0" fontId="3" fillId="0" borderId="105" xfId="0" applyFont="1" applyBorder="1" applyAlignment="1">
      <alignment vertical="center"/>
    </xf>
    <xf numFmtId="0" fontId="1" fillId="3" borderId="117" xfId="0" applyFont="1" applyFill="1" applyBorder="1" applyAlignment="1">
      <alignment horizontal="center" vertical="center" shrinkToFit="1"/>
    </xf>
    <xf numFmtId="0" fontId="3" fillId="0" borderId="123" xfId="0" applyFont="1" applyBorder="1" applyAlignment="1">
      <alignment vertical="center" shrinkToFit="1"/>
    </xf>
    <xf numFmtId="3" fontId="3" fillId="0" borderId="124" xfId="0" applyNumberFormat="1" applyFont="1" applyBorder="1" applyAlignment="1">
      <alignment vertical="center"/>
    </xf>
    <xf numFmtId="0" fontId="3" fillId="0" borderId="125" xfId="0" applyFont="1" applyBorder="1" applyAlignment="1">
      <alignment vertical="center"/>
    </xf>
    <xf numFmtId="0" fontId="3" fillId="0" borderId="126" xfId="0" applyFont="1" applyBorder="1" applyAlignment="1">
      <alignment vertical="center"/>
    </xf>
    <xf numFmtId="0" fontId="1" fillId="3" borderId="129" xfId="0" applyFont="1" applyFill="1" applyBorder="1" applyAlignment="1">
      <alignment horizontal="center" vertical="center" shrinkToFit="1"/>
    </xf>
    <xf numFmtId="178" fontId="1" fillId="3" borderId="130" xfId="0" applyNumberFormat="1" applyFont="1" applyFill="1" applyBorder="1" applyAlignment="1">
      <alignment vertical="center" shrinkToFit="1"/>
    </xf>
    <xf numFmtId="0" fontId="1" fillId="3" borderId="130" xfId="0" applyFont="1" applyFill="1" applyBorder="1" applyAlignment="1">
      <alignment horizontal="center" vertical="center" shrinkToFit="1"/>
    </xf>
    <xf numFmtId="0" fontId="1" fillId="3" borderId="130" xfId="0" applyFont="1" applyFill="1" applyBorder="1" applyAlignment="1">
      <alignment vertical="center" shrinkToFit="1"/>
    </xf>
    <xf numFmtId="0" fontId="1" fillId="3" borderId="130" xfId="0" applyFont="1" applyFill="1" applyBorder="1" applyAlignment="1">
      <alignment horizontal="right" vertical="center" shrinkToFit="1"/>
    </xf>
    <xf numFmtId="0" fontId="1" fillId="3" borderId="131" xfId="0" applyFont="1" applyFill="1" applyBorder="1" applyAlignment="1">
      <alignment vertical="center" shrinkToFit="1"/>
    </xf>
    <xf numFmtId="0" fontId="1" fillId="3" borderId="136" xfId="0" applyFont="1" applyFill="1" applyBorder="1" applyAlignment="1">
      <alignment horizontal="center" vertical="center" shrinkToFit="1"/>
    </xf>
    <xf numFmtId="0" fontId="1" fillId="3" borderId="142" xfId="0" applyFont="1" applyFill="1" applyBorder="1" applyAlignment="1">
      <alignment horizontal="center" vertical="center" shrinkToFit="1"/>
    </xf>
    <xf numFmtId="176" fontId="3" fillId="0" borderId="101" xfId="0" applyNumberFormat="1" applyFont="1" applyBorder="1" applyAlignment="1">
      <alignment vertical="center"/>
    </xf>
    <xf numFmtId="0" fontId="3" fillId="0" borderId="148" xfId="0" applyFont="1" applyBorder="1" applyAlignment="1">
      <alignment vertical="center"/>
    </xf>
    <xf numFmtId="0" fontId="3" fillId="0" borderId="149" xfId="0" applyFont="1" applyBorder="1" applyAlignment="1">
      <alignment vertical="center"/>
    </xf>
    <xf numFmtId="176" fontId="3" fillId="0" borderId="105" xfId="0" applyNumberFormat="1" applyFont="1" applyBorder="1" applyAlignment="1">
      <alignment vertical="center"/>
    </xf>
    <xf numFmtId="0" fontId="1" fillId="3" borderId="150" xfId="0" applyFont="1" applyFill="1" applyBorder="1" applyAlignment="1">
      <alignment horizontal="center" vertical="center" shrinkToFit="1"/>
    </xf>
    <xf numFmtId="0" fontId="3" fillId="0" borderId="154" xfId="0" applyFont="1" applyBorder="1" applyAlignment="1">
      <alignment vertical="center"/>
    </xf>
    <xf numFmtId="0" fontId="1" fillId="3" borderId="158" xfId="0" applyFont="1" applyFill="1" applyBorder="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vertical="center" shrinkToFit="1"/>
    </xf>
    <xf numFmtId="0" fontId="3" fillId="3" borderId="1" xfId="0" applyFont="1" applyFill="1" applyBorder="1" applyAlignment="1">
      <alignment vertical="top"/>
    </xf>
    <xf numFmtId="0" fontId="3" fillId="0" borderId="0" xfId="0" applyFont="1" applyAlignment="1">
      <alignment vertical="top" shrinkToFit="1"/>
    </xf>
    <xf numFmtId="0" fontId="3" fillId="3" borderId="1" xfId="0" applyFont="1" applyFill="1" applyBorder="1" applyAlignment="1">
      <alignment horizontal="right" vertical="top" shrinkToFit="1"/>
    </xf>
    <xf numFmtId="178" fontId="3" fillId="3" borderId="1" xfId="0" applyNumberFormat="1" applyFont="1" applyFill="1" applyBorder="1" applyAlignment="1">
      <alignment horizontal="center" vertical="top"/>
    </xf>
    <xf numFmtId="0" fontId="3" fillId="3" borderId="1" xfId="0" applyFont="1" applyFill="1" applyBorder="1" applyAlignment="1">
      <alignment horizontal="center" vertical="top"/>
    </xf>
    <xf numFmtId="179" fontId="3" fillId="3" borderId="1" xfId="0" applyNumberFormat="1" applyFont="1" applyFill="1" applyBorder="1" applyAlignment="1">
      <alignment horizontal="center" vertical="top"/>
    </xf>
    <xf numFmtId="0" fontId="3" fillId="3" borderId="185" xfId="0" applyFont="1" applyFill="1" applyBorder="1" applyAlignment="1">
      <alignment vertical="top"/>
    </xf>
    <xf numFmtId="0" fontId="3" fillId="3" borderId="108" xfId="0" applyFont="1" applyFill="1" applyBorder="1" applyAlignment="1">
      <alignment vertical="center"/>
    </xf>
    <xf numFmtId="0" fontId="3" fillId="3" borderId="108" xfId="0" applyFont="1" applyFill="1" applyBorder="1" applyAlignment="1">
      <alignment horizontal="center" vertical="center"/>
    </xf>
    <xf numFmtId="0" fontId="3" fillId="3" borderId="1" xfId="0" applyFont="1" applyFill="1" applyBorder="1"/>
    <xf numFmtId="0" fontId="17" fillId="3" borderId="1" xfId="0" applyFont="1" applyFill="1" applyBorder="1" applyAlignment="1">
      <alignment horizontal="right"/>
    </xf>
    <xf numFmtId="0" fontId="3" fillId="0" borderId="0" xfId="0" applyFont="1"/>
    <xf numFmtId="0" fontId="2" fillId="0" borderId="0" xfId="0" applyFont="1" applyAlignment="1">
      <alignment horizontal="left" vertical="top" shrinkToFit="1"/>
    </xf>
    <xf numFmtId="0" fontId="36" fillId="0" borderId="41" xfId="0" applyFont="1" applyBorder="1" applyAlignment="1">
      <alignment horizontal="left" vertical="center"/>
    </xf>
    <xf numFmtId="0" fontId="36" fillId="0" borderId="41" xfId="0" applyFont="1" applyBorder="1" applyAlignment="1">
      <alignment vertical="center"/>
    </xf>
    <xf numFmtId="0" fontId="36" fillId="0" borderId="12" xfId="0" applyFont="1" applyBorder="1" applyAlignment="1">
      <alignment vertical="center"/>
    </xf>
    <xf numFmtId="0" fontId="53" fillId="0" borderId="0" xfId="0" applyFont="1" applyAlignment="1">
      <alignment vertical="center"/>
    </xf>
    <xf numFmtId="0" fontId="6" fillId="0" borderId="0" xfId="0" applyFont="1" applyAlignment="1">
      <alignment horizontal="right" vertical="center"/>
    </xf>
    <xf numFmtId="0" fontId="35" fillId="0" borderId="0" xfId="0" applyFont="1" applyAlignment="1">
      <alignment vertical="center"/>
    </xf>
    <xf numFmtId="0" fontId="35" fillId="0" borderId="48" xfId="0" applyFont="1" applyBorder="1" applyAlignment="1">
      <alignment vertical="center"/>
    </xf>
    <xf numFmtId="0" fontId="1" fillId="0" borderId="48" xfId="0" applyFont="1" applyBorder="1" applyAlignment="1">
      <alignment vertical="center"/>
    </xf>
    <xf numFmtId="0" fontId="1" fillId="0" borderId="0" xfId="0" applyFont="1" applyAlignment="1">
      <alignment horizontal="center" shrinkToFit="1"/>
    </xf>
    <xf numFmtId="0" fontId="1" fillId="3" borderId="1" xfId="0" applyFont="1" applyFill="1" applyBorder="1" applyAlignment="1" applyProtection="1">
      <alignment horizontal="right" vertical="center"/>
      <protection locked="0"/>
    </xf>
    <xf numFmtId="0" fontId="6" fillId="3" borderId="62" xfId="0" applyFont="1" applyFill="1" applyBorder="1" applyAlignment="1" applyProtection="1">
      <alignment vertical="center" shrinkToFit="1"/>
      <protection locked="0"/>
    </xf>
    <xf numFmtId="0" fontId="6" fillId="3" borderId="69" xfId="0" applyFont="1" applyFill="1" applyBorder="1" applyAlignment="1" applyProtection="1">
      <alignment vertical="center" shrinkToFit="1"/>
      <protection locked="0"/>
    </xf>
    <xf numFmtId="0" fontId="6" fillId="3" borderId="77" xfId="0" applyFont="1" applyFill="1" applyBorder="1" applyAlignment="1" applyProtection="1">
      <alignment vertical="center" shrinkToFit="1"/>
      <protection locked="0"/>
    </xf>
    <xf numFmtId="0" fontId="6" fillId="3" borderId="80" xfId="0" applyFont="1" applyFill="1" applyBorder="1" applyAlignment="1" applyProtection="1">
      <alignment vertical="center" shrinkToFit="1"/>
      <protection locked="0"/>
    </xf>
    <xf numFmtId="0" fontId="1" fillId="0" borderId="66" xfId="0" applyFont="1" applyBorder="1" applyAlignment="1">
      <alignment horizontal="center" vertical="center"/>
    </xf>
    <xf numFmtId="0" fontId="1" fillId="0" borderId="0" xfId="0" applyFont="1" applyAlignment="1">
      <alignment horizontal="right" vertical="center"/>
    </xf>
    <xf numFmtId="0" fontId="0" fillId="0" borderId="0" xfId="0" applyAlignment="1">
      <alignment vertical="center"/>
    </xf>
    <xf numFmtId="31" fontId="1" fillId="0" borderId="0" xfId="0" applyNumberFormat="1" applyFont="1" applyAlignment="1">
      <alignment horizontal="right" vertical="center"/>
    </xf>
    <xf numFmtId="0" fontId="2"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shrinkToFit="1"/>
    </xf>
    <xf numFmtId="0" fontId="1" fillId="0" borderId="0" xfId="0" applyFont="1" applyAlignment="1">
      <alignment horizontal="left" vertical="top" wrapText="1"/>
    </xf>
    <xf numFmtId="49" fontId="2" fillId="0" borderId="3" xfId="0" applyNumberFormat="1" applyFont="1" applyBorder="1" applyAlignment="1">
      <alignment horizontal="left" vertical="center" wrapText="1"/>
    </xf>
    <xf numFmtId="0" fontId="52" fillId="0" borderId="4" xfId="0" applyFont="1" applyBorder="1" applyAlignment="1">
      <alignment vertical="center"/>
    </xf>
    <xf numFmtId="0" fontId="52" fillId="0" borderId="5" xfId="0" applyFont="1" applyBorder="1" applyAlignment="1">
      <alignment vertical="center"/>
    </xf>
    <xf numFmtId="0" fontId="2" fillId="0" borderId="3" xfId="0" applyFont="1" applyBorder="1" applyAlignment="1">
      <alignment horizontal="left" vertical="center" wrapText="1"/>
    </xf>
    <xf numFmtId="0" fontId="8" fillId="0" borderId="4" xfId="0" applyFont="1" applyBorder="1" applyAlignment="1">
      <alignment vertical="center"/>
    </xf>
    <xf numFmtId="0" fontId="8" fillId="0" borderId="5" xfId="0" applyFont="1" applyBorder="1" applyAlignment="1">
      <alignment vertical="center"/>
    </xf>
    <xf numFmtId="0" fontId="10" fillId="0" borderId="0" xfId="0" applyFont="1" applyAlignment="1">
      <alignment horizontal="right" vertical="center" wrapText="1"/>
    </xf>
    <xf numFmtId="0" fontId="53" fillId="0" borderId="0" xfId="0" applyFont="1" applyAlignment="1">
      <alignment vertical="center"/>
    </xf>
    <xf numFmtId="0" fontId="13" fillId="0" borderId="0" xfId="0" applyFont="1" applyAlignment="1">
      <alignment horizontal="left" vertical="top"/>
    </xf>
    <xf numFmtId="0" fontId="12" fillId="0" borderId="0" xfId="0" applyFont="1" applyAlignment="1">
      <alignment horizontal="center" vertical="center"/>
    </xf>
    <xf numFmtId="49" fontId="10" fillId="0" borderId="56" xfId="0" applyNumberFormat="1" applyFont="1" applyBorder="1" applyAlignment="1">
      <alignment horizontal="left" vertical="top" wrapText="1"/>
    </xf>
    <xf numFmtId="0" fontId="11" fillId="0" borderId="15" xfId="0" applyFont="1" applyBorder="1" applyAlignment="1">
      <alignment horizontal="center" vertical="center" shrinkToFit="1"/>
    </xf>
    <xf numFmtId="0" fontId="8" fillId="0" borderId="16" xfId="0" applyFont="1" applyBorder="1" applyAlignment="1">
      <alignment vertical="center"/>
    </xf>
    <xf numFmtId="0" fontId="2" fillId="0" borderId="0" xfId="0" applyFont="1" applyAlignment="1">
      <alignment horizontal="left" vertical="top" wrapText="1"/>
    </xf>
    <xf numFmtId="49" fontId="11" fillId="0" borderId="0" xfId="0" applyNumberFormat="1" applyFont="1" applyAlignment="1">
      <alignment horizontal="right" vertical="top" shrinkToFit="1"/>
    </xf>
    <xf numFmtId="0" fontId="2" fillId="0" borderId="0" xfId="0" applyFont="1" applyAlignment="1">
      <alignment horizontal="left" vertical="top"/>
    </xf>
    <xf numFmtId="0" fontId="10" fillId="0" borderId="0" xfId="0" applyFont="1" applyAlignment="1">
      <alignment horizontal="left" vertical="top" wrapText="1"/>
    </xf>
    <xf numFmtId="0" fontId="15" fillId="0" borderId="0" xfId="0" applyFont="1" applyAlignment="1">
      <alignment horizontal="left" vertical="top" wrapText="1"/>
    </xf>
    <xf numFmtId="0" fontId="15" fillId="0" borderId="41" xfId="0" applyFont="1" applyBorder="1" applyAlignment="1">
      <alignment horizontal="left" vertical="top" wrapText="1"/>
    </xf>
    <xf numFmtId="0" fontId="8" fillId="0" borderId="41" xfId="0" applyFont="1" applyBorder="1" applyAlignment="1">
      <alignment vertical="center"/>
    </xf>
    <xf numFmtId="0" fontId="20" fillId="0" borderId="0" xfId="0" applyFont="1" applyAlignment="1">
      <alignment horizontal="left" wrapText="1"/>
    </xf>
    <xf numFmtId="0" fontId="11" fillId="0" borderId="7" xfId="0" applyFont="1" applyBorder="1" applyAlignment="1">
      <alignment horizontal="center" vertical="center" shrinkToFit="1"/>
    </xf>
    <xf numFmtId="0" fontId="8" fillId="0" borderId="13" xfId="0" applyFont="1" applyBorder="1" applyAlignment="1">
      <alignment vertical="center"/>
    </xf>
    <xf numFmtId="0" fontId="11" fillId="0" borderId="8" xfId="0" applyFont="1" applyBorder="1" applyAlignment="1">
      <alignment horizontal="center" vertical="center" shrinkToFit="1"/>
    </xf>
    <xf numFmtId="0" fontId="8" fillId="0" borderId="9" xfId="0" applyFont="1" applyBorder="1" applyAlignment="1">
      <alignment vertical="center"/>
    </xf>
    <xf numFmtId="0" fontId="8" fillId="0" borderId="42" xfId="0" applyFont="1" applyBorder="1" applyAlignment="1">
      <alignment vertical="center"/>
    </xf>
    <xf numFmtId="0" fontId="21" fillId="0" borderId="0" xfId="0" applyFont="1" applyAlignment="1">
      <alignment horizontal="left" vertical="top"/>
    </xf>
    <xf numFmtId="0" fontId="22" fillId="0" borderId="0" xfId="0" applyFont="1" applyAlignment="1">
      <alignment horizontal="left" vertical="center"/>
    </xf>
    <xf numFmtId="0" fontId="10" fillId="0" borderId="0" xfId="0" applyFont="1" applyAlignment="1">
      <alignment horizontal="left" vertical="center" shrinkToFit="1"/>
    </xf>
    <xf numFmtId="0" fontId="8" fillId="0" borderId="10" xfId="0" applyFont="1" applyBorder="1" applyAlignment="1">
      <alignment vertical="center"/>
    </xf>
    <xf numFmtId="0" fontId="17" fillId="0" borderId="11" xfId="0" applyFont="1" applyBorder="1" applyAlignment="1">
      <alignment horizontal="center" vertical="center" shrinkToFit="1"/>
    </xf>
    <xf numFmtId="0" fontId="8" fillId="0" borderId="19" xfId="0" applyFont="1" applyBorder="1" applyAlignment="1">
      <alignment vertical="center"/>
    </xf>
    <xf numFmtId="0" fontId="18" fillId="0" borderId="11" xfId="0" applyFont="1" applyBorder="1" applyAlignment="1">
      <alignment horizontal="center" vertical="center" wrapText="1"/>
    </xf>
    <xf numFmtId="0" fontId="8" fillId="0" borderId="12" xfId="0" applyFont="1" applyBorder="1" applyAlignment="1">
      <alignment vertical="center"/>
    </xf>
    <xf numFmtId="0" fontId="8" fillId="0" borderId="20" xfId="0" applyFont="1" applyBorder="1" applyAlignment="1">
      <alignment vertical="center"/>
    </xf>
    <xf numFmtId="0" fontId="10" fillId="0" borderId="0" xfId="0" applyFont="1" applyAlignment="1">
      <alignment horizontal="left" vertical="top" shrinkToFit="1"/>
    </xf>
    <xf numFmtId="0" fontId="16" fillId="0" borderId="0" xfId="0" applyFont="1" applyAlignment="1">
      <alignment horizontal="left" vertical="top" wrapText="1"/>
    </xf>
    <xf numFmtId="0" fontId="22" fillId="0" borderId="0" xfId="0" applyFont="1" applyAlignment="1">
      <alignment horizontal="left" vertical="top" wrapText="1"/>
    </xf>
    <xf numFmtId="0" fontId="10" fillId="0" borderId="0" xfId="0" applyFont="1" applyAlignment="1">
      <alignment horizontal="center" vertical="center" shrinkToFit="1"/>
    </xf>
    <xf numFmtId="3" fontId="10" fillId="0" borderId="47" xfId="0" applyNumberFormat="1" applyFont="1" applyBorder="1" applyAlignment="1">
      <alignment horizontal="right" vertical="center" shrinkToFit="1"/>
    </xf>
    <xf numFmtId="0" fontId="8" fillId="0" borderId="47" xfId="0" applyFont="1" applyBorder="1" applyAlignment="1">
      <alignment vertical="center"/>
    </xf>
    <xf numFmtId="0" fontId="1" fillId="0" borderId="0" xfId="0" applyFont="1" applyAlignment="1">
      <alignment horizontal="left" vertical="center" shrinkToFit="1"/>
    </xf>
    <xf numFmtId="0" fontId="10" fillId="0" borderId="46" xfId="0" applyFont="1" applyBorder="1" applyAlignment="1">
      <alignment horizontal="left" vertical="center" wrapText="1"/>
    </xf>
    <xf numFmtId="0" fontId="8" fillId="0" borderId="46" xfId="0" applyFont="1" applyBorder="1" applyAlignment="1">
      <alignment vertical="center"/>
    </xf>
    <xf numFmtId="3" fontId="10" fillId="0" borderId="46" xfId="0" applyNumberFormat="1" applyFont="1" applyBorder="1" applyAlignment="1">
      <alignment horizontal="right" vertical="center" shrinkToFit="1"/>
    </xf>
    <xf numFmtId="0" fontId="10" fillId="0" borderId="47" xfId="0" applyFont="1" applyBorder="1" applyAlignment="1">
      <alignment horizontal="left" vertical="center" wrapText="1"/>
    </xf>
    <xf numFmtId="0" fontId="2" fillId="0" borderId="0" xfId="0" applyFont="1" applyAlignment="1">
      <alignment horizontal="left" vertical="top" shrinkToFit="1"/>
    </xf>
    <xf numFmtId="3" fontId="10" fillId="0" borderId="0" xfId="0" applyNumberFormat="1" applyFont="1" applyAlignment="1">
      <alignment horizontal="right" vertical="top" shrinkToFit="1"/>
    </xf>
    <xf numFmtId="0" fontId="22" fillId="0" borderId="0" xfId="0" applyFont="1" applyAlignment="1">
      <alignment horizontal="left" vertical="top" shrinkToFit="1"/>
    </xf>
    <xf numFmtId="0" fontId="2" fillId="0" borderId="0" xfId="0" applyFont="1" applyAlignment="1">
      <alignment horizontal="right" vertical="center"/>
    </xf>
    <xf numFmtId="0" fontId="26" fillId="0" borderId="0" xfId="0" applyFont="1" applyAlignment="1">
      <alignment horizontal="left" vertical="top" shrinkToFit="1"/>
    </xf>
    <xf numFmtId="0" fontId="1" fillId="0" borderId="0" xfId="0" applyFont="1" applyAlignment="1">
      <alignment horizontal="left" shrinkToFit="1"/>
    </xf>
    <xf numFmtId="0" fontId="28" fillId="0" borderId="0" xfId="0" applyFont="1" applyAlignment="1">
      <alignment horizontal="center" vertical="center" shrinkToFit="1"/>
    </xf>
    <xf numFmtId="0" fontId="6" fillId="0" borderId="0" xfId="0" applyFont="1" applyAlignment="1">
      <alignment horizontal="left" vertical="top" shrinkToFit="1"/>
    </xf>
    <xf numFmtId="0" fontId="54" fillId="0" borderId="0" xfId="0" applyFont="1" applyAlignment="1">
      <alignment horizontal="center" vertical="center" shrinkToFit="1"/>
    </xf>
    <xf numFmtId="0" fontId="2" fillId="0" borderId="66" xfId="0" applyFont="1" applyBorder="1" applyAlignment="1">
      <alignment horizontal="left" vertical="center"/>
    </xf>
    <xf numFmtId="0" fontId="29" fillId="3" borderId="49" xfId="0" applyFont="1" applyFill="1" applyBorder="1" applyAlignment="1">
      <alignment horizontal="center" vertical="center" shrinkToFit="1"/>
    </xf>
    <xf numFmtId="0" fontId="8" fillId="0" borderId="50" xfId="0" applyFont="1" applyBorder="1" applyAlignment="1">
      <alignment vertical="center"/>
    </xf>
    <xf numFmtId="0" fontId="8" fillId="0" borderId="51" xfId="0" applyFont="1" applyBorder="1" applyAlignment="1">
      <alignment vertical="center"/>
    </xf>
    <xf numFmtId="0" fontId="1" fillId="3" borderId="49" xfId="0" applyFont="1" applyFill="1" applyBorder="1" applyAlignment="1">
      <alignment horizontal="right" vertical="center"/>
    </xf>
    <xf numFmtId="0" fontId="6" fillId="3" borderId="52" xfId="0" applyFont="1" applyFill="1" applyBorder="1" applyAlignment="1">
      <alignment horizontal="center" vertical="center"/>
    </xf>
    <xf numFmtId="0" fontId="8" fillId="0" borderId="53" xfId="0" applyFont="1" applyBorder="1" applyAlignment="1">
      <alignment vertical="center"/>
    </xf>
    <xf numFmtId="0" fontId="30" fillId="3" borderId="54" xfId="0" applyFont="1" applyFill="1" applyBorder="1" applyAlignment="1" applyProtection="1">
      <alignment horizontal="center" vertical="center" shrinkToFit="1"/>
      <protection locked="0"/>
    </xf>
    <xf numFmtId="0" fontId="8" fillId="0" borderId="9" xfId="0" applyFont="1" applyBorder="1" applyAlignment="1" applyProtection="1">
      <alignment vertical="center"/>
      <protection locked="0"/>
    </xf>
    <xf numFmtId="0" fontId="8" fillId="0" borderId="55" xfId="0" applyFont="1" applyBorder="1" applyAlignment="1" applyProtection="1">
      <alignment vertical="center"/>
      <protection locked="0"/>
    </xf>
    <xf numFmtId="0" fontId="30" fillId="3" borderId="15" xfId="0" applyFont="1" applyFill="1" applyBorder="1" applyAlignment="1" applyProtection="1">
      <alignment horizontal="center" vertical="center" shrinkToFit="1"/>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6" fillId="3" borderId="3" xfId="0" applyFont="1" applyFill="1" applyBorder="1" applyAlignment="1">
      <alignment horizontal="center" vertical="center" shrinkToFit="1"/>
    </xf>
    <xf numFmtId="0" fontId="31" fillId="3" borderId="15" xfId="0" applyFont="1" applyFill="1" applyBorder="1" applyAlignment="1" applyProtection="1">
      <alignment horizontal="center" vertical="center" shrinkToFit="1"/>
      <protection locked="0"/>
    </xf>
    <xf numFmtId="0" fontId="8" fillId="0" borderId="22" xfId="0" applyFont="1" applyBorder="1" applyAlignment="1" applyProtection="1">
      <alignment vertical="center"/>
      <protection locked="0"/>
    </xf>
    <xf numFmtId="49" fontId="30" fillId="3" borderId="15" xfId="0" applyNumberFormat="1" applyFont="1" applyFill="1" applyBorder="1" applyAlignment="1" applyProtection="1">
      <alignment horizontal="center" vertical="center" shrinkToFit="1"/>
      <protection locked="0"/>
    </xf>
    <xf numFmtId="0" fontId="2" fillId="3" borderId="60" xfId="0" applyFont="1" applyFill="1" applyBorder="1" applyAlignment="1">
      <alignment horizontal="center" vertical="center" shrinkToFit="1"/>
    </xf>
    <xf numFmtId="0" fontId="8" fillId="0" borderId="61" xfId="0" applyFont="1" applyBorder="1" applyAlignment="1">
      <alignment vertical="center"/>
    </xf>
    <xf numFmtId="0" fontId="6" fillId="3" borderId="58" xfId="0" applyFont="1" applyFill="1" applyBorder="1" applyAlignment="1">
      <alignment horizontal="center" vertical="center" shrinkToFit="1"/>
    </xf>
    <xf numFmtId="0" fontId="8" fillId="0" borderId="6" xfId="0" applyFont="1" applyBorder="1" applyAlignment="1">
      <alignment vertical="center"/>
    </xf>
    <xf numFmtId="0" fontId="8" fillId="0" borderId="59" xfId="0" applyFont="1" applyBorder="1" applyAlignment="1">
      <alignment vertical="center"/>
    </xf>
    <xf numFmtId="0" fontId="8" fillId="0" borderId="57" xfId="0" applyFont="1" applyBorder="1" applyAlignment="1">
      <alignment vertical="center"/>
    </xf>
    <xf numFmtId="0" fontId="8" fillId="0" borderId="66" xfId="0" applyFont="1" applyBorder="1" applyAlignment="1">
      <alignment vertical="center"/>
    </xf>
    <xf numFmtId="0" fontId="8" fillId="0" borderId="72" xfId="0" applyFont="1" applyBorder="1" applyAlignment="1">
      <alignment vertical="center"/>
    </xf>
    <xf numFmtId="0" fontId="8" fillId="0" borderId="73" xfId="0" applyFont="1" applyBorder="1" applyAlignment="1">
      <alignment vertical="center"/>
    </xf>
    <xf numFmtId="0" fontId="8" fillId="0" borderId="74" xfId="0" applyFont="1" applyBorder="1" applyAlignment="1">
      <alignment vertical="center"/>
    </xf>
    <xf numFmtId="0" fontId="3" fillId="0" borderId="101" xfId="0" applyFont="1" applyBorder="1" applyAlignment="1">
      <alignment horizontal="center" vertical="center" textRotation="255" shrinkToFit="1"/>
    </xf>
    <xf numFmtId="0" fontId="8" fillId="0" borderId="113" xfId="0" applyFont="1" applyBorder="1" applyAlignment="1">
      <alignment vertical="center"/>
    </xf>
    <xf numFmtId="178" fontId="1" fillId="3" borderId="110" xfId="0" applyNumberFormat="1" applyFont="1" applyFill="1" applyBorder="1" applyAlignment="1">
      <alignment horizontal="right" vertical="center" shrinkToFit="1"/>
    </xf>
    <xf numFmtId="0" fontId="8" fillId="0" borderId="111" xfId="0" applyFont="1" applyBorder="1" applyAlignment="1">
      <alignment vertical="center"/>
    </xf>
    <xf numFmtId="0" fontId="1" fillId="3" borderId="110" xfId="0" applyFont="1" applyFill="1" applyBorder="1" applyAlignment="1">
      <alignment horizontal="center" vertical="center" shrinkToFit="1"/>
    </xf>
    <xf numFmtId="0" fontId="8" fillId="0" borderId="112" xfId="0" applyFont="1" applyBorder="1" applyAlignment="1">
      <alignment vertical="center"/>
    </xf>
    <xf numFmtId="0" fontId="2" fillId="3" borderId="67" xfId="0" applyFont="1" applyFill="1" applyBorder="1" applyAlignment="1">
      <alignment horizontal="center" vertical="center" shrinkToFit="1"/>
    </xf>
    <xf numFmtId="0" fontId="8" fillId="0" borderId="68" xfId="0" applyFont="1" applyBorder="1" applyAlignment="1">
      <alignment vertical="center"/>
    </xf>
    <xf numFmtId="0" fontId="2" fillId="3" borderId="78" xfId="0" applyFont="1" applyFill="1" applyBorder="1" applyAlignment="1">
      <alignment horizontal="center" vertical="center" shrinkToFit="1"/>
    </xf>
    <xf numFmtId="0" fontId="8" fillId="0" borderId="79" xfId="0" applyFont="1" applyBorder="1" applyAlignment="1">
      <alignment vertical="center"/>
    </xf>
    <xf numFmtId="49" fontId="6" fillId="3" borderId="33" xfId="0" applyNumberFormat="1" applyFont="1" applyFill="1" applyBorder="1" applyAlignment="1" applyProtection="1">
      <alignment horizontal="left" vertical="center" shrinkToFit="1"/>
      <protection locked="0"/>
    </xf>
    <xf numFmtId="0" fontId="8" fillId="0" borderId="38" xfId="0" applyFont="1" applyBorder="1" applyAlignment="1" applyProtection="1">
      <alignment vertical="center"/>
      <protection locked="0"/>
    </xf>
    <xf numFmtId="0" fontId="8" fillId="0" borderId="34" xfId="0" applyFont="1" applyBorder="1" applyAlignment="1" applyProtection="1">
      <alignment vertical="center"/>
      <protection locked="0"/>
    </xf>
    <xf numFmtId="0" fontId="6" fillId="3" borderId="30" xfId="0" applyFont="1" applyFill="1" applyBorder="1" applyAlignment="1">
      <alignment horizontal="center" vertical="center" shrinkToFit="1"/>
    </xf>
    <xf numFmtId="0" fontId="8" fillId="0" borderId="63" xfId="0" applyFont="1" applyBorder="1" applyAlignment="1">
      <alignment vertical="center"/>
    </xf>
    <xf numFmtId="0" fontId="8" fillId="0" borderId="70" xfId="0" applyFont="1" applyBorder="1" applyAlignment="1">
      <alignment vertical="center"/>
    </xf>
    <xf numFmtId="0" fontId="2" fillId="3" borderId="82" xfId="0" applyFont="1" applyFill="1" applyBorder="1" applyAlignment="1">
      <alignment horizontal="center" vertical="center" shrinkToFit="1"/>
    </xf>
    <xf numFmtId="49" fontId="6" fillId="3" borderId="33" xfId="0" applyNumberFormat="1" applyFont="1" applyFill="1" applyBorder="1" applyAlignment="1" applyProtection="1">
      <alignment horizontal="left" vertical="center"/>
      <protection locked="0"/>
    </xf>
    <xf numFmtId="0" fontId="8" fillId="0" borderId="40" xfId="0" applyFont="1" applyBorder="1" applyAlignment="1" applyProtection="1">
      <alignment vertical="center"/>
      <protection locked="0"/>
    </xf>
    <xf numFmtId="49" fontId="3" fillId="0" borderId="0" xfId="0" applyNumberFormat="1" applyFont="1" applyAlignment="1">
      <alignment horizontal="center" vertical="center" wrapText="1"/>
    </xf>
    <xf numFmtId="0" fontId="6" fillId="3" borderId="64" xfId="0" applyFont="1" applyFill="1" applyBorder="1" applyAlignment="1">
      <alignment horizontal="center" vertical="center" shrinkToFit="1"/>
    </xf>
    <xf numFmtId="0" fontId="8" fillId="0" borderId="65" xfId="0" applyFont="1" applyBorder="1" applyAlignment="1">
      <alignment vertical="center" shrinkToFit="1"/>
    </xf>
    <xf numFmtId="0" fontId="8" fillId="0" borderId="71" xfId="0" applyFont="1" applyBorder="1" applyAlignment="1">
      <alignment vertical="center" shrinkToFit="1"/>
    </xf>
    <xf numFmtId="0" fontId="8" fillId="0" borderId="20" xfId="0" applyFont="1" applyBorder="1" applyAlignment="1">
      <alignment vertical="center" shrinkToFit="1"/>
    </xf>
    <xf numFmtId="0" fontId="2" fillId="3" borderId="75" xfId="0" applyFont="1" applyFill="1" applyBorder="1" applyAlignment="1">
      <alignment horizontal="center" vertical="center" shrinkToFit="1"/>
    </xf>
    <xf numFmtId="0" fontId="8" fillId="0" borderId="76" xfId="0" applyFont="1" applyBorder="1" applyAlignment="1">
      <alignment vertical="center"/>
    </xf>
    <xf numFmtId="0" fontId="2" fillId="3" borderId="81" xfId="0" applyFont="1" applyFill="1" applyBorder="1" applyAlignment="1">
      <alignment horizontal="center" vertical="center" shrinkToFit="1"/>
    </xf>
    <xf numFmtId="0" fontId="6" fillId="3" borderId="83" xfId="0" applyFont="1" applyFill="1" applyBorder="1" applyAlignment="1" applyProtection="1">
      <alignment horizontal="right" vertical="center" shrinkToFit="1"/>
      <protection locked="0"/>
    </xf>
    <xf numFmtId="0" fontId="8" fillId="0" borderId="84" xfId="0" applyFont="1" applyBorder="1" applyAlignment="1" applyProtection="1">
      <alignment vertical="center"/>
      <protection locked="0"/>
    </xf>
    <xf numFmtId="0" fontId="3" fillId="0" borderId="101" xfId="0" applyFont="1" applyBorder="1" applyAlignment="1">
      <alignment horizontal="center" vertical="center" textRotation="255"/>
    </xf>
    <xf numFmtId="0" fontId="6" fillId="3" borderId="31" xfId="0" applyFont="1" applyFill="1" applyBorder="1" applyAlignment="1">
      <alignment horizontal="center" vertical="center" shrinkToFit="1"/>
    </xf>
    <xf numFmtId="0" fontId="8" fillId="0" borderId="38" xfId="0" applyFont="1" applyBorder="1" applyAlignment="1">
      <alignment vertical="center"/>
    </xf>
    <xf numFmtId="0" fontId="8" fillId="0" borderId="85" xfId="0" applyFont="1" applyBorder="1" applyAlignment="1">
      <alignment vertical="center"/>
    </xf>
    <xf numFmtId="0" fontId="1" fillId="3" borderId="7" xfId="0" applyFont="1" applyFill="1" applyBorder="1" applyAlignment="1">
      <alignment horizontal="center" vertical="center" textRotation="255" shrinkToFit="1"/>
    </xf>
    <xf numFmtId="0" fontId="2" fillId="3" borderId="94" xfId="0" applyFont="1" applyFill="1" applyBorder="1" applyAlignment="1">
      <alignment horizontal="center" vertical="center" shrinkToFit="1"/>
    </xf>
    <xf numFmtId="0" fontId="8" fillId="0" borderId="95" xfId="0" applyFont="1" applyBorder="1" applyAlignment="1">
      <alignment vertical="center"/>
    </xf>
    <xf numFmtId="0" fontId="8" fillId="0" borderId="106" xfId="0" applyFont="1" applyBorder="1" applyAlignment="1">
      <alignment vertical="center"/>
    </xf>
    <xf numFmtId="0" fontId="1" fillId="3" borderId="114" xfId="0" applyFont="1" applyFill="1" applyBorder="1" applyAlignment="1">
      <alignment horizontal="center" vertical="center" textRotation="255" shrinkToFit="1"/>
    </xf>
    <xf numFmtId="0" fontId="8" fillId="0" borderId="120" xfId="0" applyFont="1" applyBorder="1" applyAlignment="1">
      <alignment vertical="center"/>
    </xf>
    <xf numFmtId="0" fontId="8" fillId="0" borderId="115" xfId="0" applyFont="1" applyBorder="1" applyAlignment="1">
      <alignment vertical="center"/>
    </xf>
    <xf numFmtId="0" fontId="2" fillId="3" borderId="121" xfId="0" applyFont="1" applyFill="1" applyBorder="1" applyAlignment="1">
      <alignment horizontal="center" vertical="center" shrinkToFit="1"/>
    </xf>
    <xf numFmtId="0" fontId="8" fillId="0" borderId="122" xfId="0" applyFont="1" applyBorder="1" applyAlignment="1">
      <alignment vertical="center"/>
    </xf>
    <xf numFmtId="0" fontId="6" fillId="3" borderId="21" xfId="0" applyFont="1" applyFill="1" applyBorder="1" applyAlignment="1">
      <alignment horizontal="center" vertical="center"/>
    </xf>
    <xf numFmtId="0" fontId="8" fillId="0" borderId="56" xfId="0" applyFont="1" applyBorder="1" applyAlignment="1">
      <alignment vertical="center"/>
    </xf>
    <xf numFmtId="0" fontId="2" fillId="3" borderId="21" xfId="0" applyFont="1" applyFill="1" applyBorder="1" applyAlignment="1">
      <alignment horizontal="center" vertical="center" wrapText="1"/>
    </xf>
    <xf numFmtId="0" fontId="10" fillId="3" borderId="49" xfId="0" applyFont="1" applyFill="1" applyBorder="1" applyAlignment="1">
      <alignment horizontal="right" vertical="center" shrinkToFit="1"/>
    </xf>
    <xf numFmtId="0" fontId="7" fillId="3" borderId="87" xfId="0" applyFont="1" applyFill="1" applyBorder="1" applyAlignment="1">
      <alignment horizontal="left" vertical="center" shrinkToFit="1"/>
    </xf>
    <xf numFmtId="0" fontId="8" fillId="0" borderId="88" xfId="0" applyFont="1" applyBorder="1" applyAlignment="1">
      <alignment vertical="center"/>
    </xf>
    <xf numFmtId="0" fontId="8" fillId="0" borderId="89" xfId="0" applyFont="1" applyBorder="1" applyAlignment="1">
      <alignment vertical="center"/>
    </xf>
    <xf numFmtId="178" fontId="1" fillId="3" borderId="98" xfId="0" applyNumberFormat="1" applyFont="1" applyFill="1" applyBorder="1" applyAlignment="1">
      <alignment horizontal="right" vertical="center" shrinkToFit="1"/>
    </xf>
    <xf numFmtId="0" fontId="8" fillId="0" borderId="99" xfId="0" applyFont="1" applyBorder="1" applyAlignment="1">
      <alignment vertical="center"/>
    </xf>
    <xf numFmtId="0" fontId="1" fillId="3" borderId="98" xfId="0" applyFont="1" applyFill="1" applyBorder="1" applyAlignment="1">
      <alignment horizontal="center" vertical="center" shrinkToFit="1"/>
    </xf>
    <xf numFmtId="0" fontId="8" fillId="0" borderId="100" xfId="0" applyFont="1" applyBorder="1" applyAlignment="1">
      <alignment vertical="center"/>
    </xf>
    <xf numFmtId="0" fontId="1" fillId="3" borderId="94" xfId="0" applyFont="1" applyFill="1" applyBorder="1" applyAlignment="1">
      <alignment horizontal="center" vertical="center" shrinkToFit="1"/>
    </xf>
    <xf numFmtId="0" fontId="8" fillId="0" borderId="96" xfId="0" applyFont="1" applyBorder="1" applyAlignment="1">
      <alignment vertical="center"/>
    </xf>
    <xf numFmtId="0" fontId="1" fillId="3" borderId="60" xfId="0" applyFont="1" applyFill="1" applyBorder="1" applyAlignment="1">
      <alignment horizontal="center" vertical="center" shrinkToFit="1"/>
    </xf>
    <xf numFmtId="0" fontId="8" fillId="0" borderId="116" xfId="0" applyFont="1" applyBorder="1" applyAlignment="1">
      <alignment vertical="center"/>
    </xf>
    <xf numFmtId="178" fontId="1" fillId="3" borderId="118" xfId="0" applyNumberFormat="1" applyFont="1" applyFill="1" applyBorder="1" applyAlignment="1">
      <alignment horizontal="right" vertical="center" shrinkToFit="1"/>
    </xf>
    <xf numFmtId="0" fontId="1" fillId="3" borderId="118" xfId="0" applyFont="1" applyFill="1" applyBorder="1" applyAlignment="1">
      <alignment horizontal="center" vertical="center" shrinkToFit="1"/>
    </xf>
    <xf numFmtId="0" fontId="8" fillId="0" borderId="119" xfId="0" applyFont="1" applyBorder="1" applyAlignment="1">
      <alignment vertical="center"/>
    </xf>
    <xf numFmtId="0" fontId="6" fillId="3" borderId="39" xfId="0" applyFont="1" applyFill="1" applyBorder="1" applyAlignment="1">
      <alignment horizontal="center" vertical="center" shrinkToFit="1"/>
    </xf>
    <xf numFmtId="0" fontId="36" fillId="0" borderId="96" xfId="0" applyFont="1" applyBorder="1" applyAlignment="1" applyProtection="1">
      <alignment horizontal="center" vertical="center"/>
      <protection locked="0"/>
    </xf>
    <xf numFmtId="0" fontId="48" fillId="0" borderId="96" xfId="0" applyFont="1" applyBorder="1" applyAlignment="1" applyProtection="1">
      <alignment vertical="center"/>
      <protection locked="0"/>
    </xf>
    <xf numFmtId="0" fontId="36" fillId="0" borderId="165" xfId="0" applyFont="1" applyBorder="1" applyAlignment="1">
      <alignment horizontal="center" vertical="center" shrinkToFit="1"/>
    </xf>
    <xf numFmtId="0" fontId="48" fillId="0" borderId="41" xfId="0" applyFont="1" applyBorder="1" applyAlignment="1">
      <alignment vertical="center"/>
    </xf>
    <xf numFmtId="0" fontId="48" fillId="0" borderId="166" xfId="0" applyFont="1" applyBorder="1" applyAlignment="1">
      <alignment vertical="center"/>
    </xf>
    <xf numFmtId="0" fontId="36" fillId="0" borderId="167" xfId="0" applyFont="1" applyBorder="1" applyAlignment="1">
      <alignment horizontal="right" vertical="center"/>
    </xf>
    <xf numFmtId="0" fontId="48" fillId="0" borderId="96" xfId="0" applyFont="1" applyBorder="1" applyAlignment="1">
      <alignment vertical="center"/>
    </xf>
    <xf numFmtId="0" fontId="36" fillId="0" borderId="168" xfId="0" applyFont="1" applyBorder="1" applyAlignment="1">
      <alignment horizontal="center" vertical="center" shrinkToFit="1"/>
    </xf>
    <xf numFmtId="0" fontId="48" fillId="0" borderId="47" xfId="0" applyFont="1" applyBorder="1" applyAlignment="1">
      <alignment vertical="center"/>
    </xf>
    <xf numFmtId="0" fontId="36" fillId="0" borderId="47" xfId="0" applyFont="1" applyBorder="1" applyAlignment="1">
      <alignment horizontal="center" vertical="center" shrinkToFit="1"/>
    </xf>
    <xf numFmtId="0" fontId="48" fillId="0" borderId="169" xfId="0" applyFont="1" applyBorder="1" applyAlignment="1">
      <alignment vertical="center"/>
    </xf>
    <xf numFmtId="0" fontId="36" fillId="0" borderId="170" xfId="0" applyFont="1" applyBorder="1" applyAlignment="1">
      <alignment horizontal="center" vertical="center"/>
    </xf>
    <xf numFmtId="0" fontId="48" fillId="0" borderId="133" xfId="0" applyFont="1" applyBorder="1" applyAlignment="1">
      <alignment vertical="center"/>
    </xf>
    <xf numFmtId="0" fontId="36" fillId="0" borderId="168" xfId="0" applyFont="1" applyBorder="1" applyAlignment="1">
      <alignment horizontal="center" vertical="center"/>
    </xf>
    <xf numFmtId="180" fontId="36" fillId="0" borderId="47" xfId="0" applyNumberFormat="1" applyFont="1" applyBorder="1" applyAlignment="1" applyProtection="1">
      <alignment horizontal="center" vertical="center"/>
      <protection locked="0"/>
    </xf>
    <xf numFmtId="0" fontId="48" fillId="0" borderId="47" xfId="0" applyFont="1" applyBorder="1" applyAlignment="1" applyProtection="1">
      <alignment vertical="center"/>
      <protection locked="0"/>
    </xf>
    <xf numFmtId="0" fontId="48" fillId="0" borderId="169" xfId="0" applyFont="1" applyBorder="1" applyAlignment="1" applyProtection="1">
      <alignment vertical="center"/>
      <protection locked="0"/>
    </xf>
    <xf numFmtId="0" fontId="8" fillId="0" borderId="128" xfId="0" applyFont="1" applyBorder="1" applyAlignment="1">
      <alignment vertical="center"/>
    </xf>
    <xf numFmtId="178" fontId="1" fillId="3" borderId="132" xfId="0" applyNumberFormat="1" applyFont="1" applyFill="1" applyBorder="1" applyAlignment="1">
      <alignment horizontal="right" vertical="center" shrinkToFit="1"/>
    </xf>
    <xf numFmtId="0" fontId="1" fillId="3" borderId="132" xfId="0" applyFont="1" applyFill="1" applyBorder="1" applyAlignment="1">
      <alignment horizontal="center" vertical="center" shrinkToFit="1"/>
    </xf>
    <xf numFmtId="0" fontId="8" fillId="0" borderId="133" xfId="0" applyFont="1" applyBorder="1" applyAlignment="1">
      <alignment vertical="center"/>
    </xf>
    <xf numFmtId="0" fontId="1" fillId="3" borderId="67" xfId="0" applyFont="1" applyFill="1" applyBorder="1" applyAlignment="1">
      <alignment horizontal="center" vertical="center" shrinkToFit="1"/>
    </xf>
    <xf numFmtId="0" fontId="3" fillId="3" borderId="162" xfId="0" applyFont="1" applyFill="1" applyBorder="1" applyAlignment="1">
      <alignment horizontal="center" vertical="top"/>
    </xf>
    <xf numFmtId="0" fontId="8" fillId="0" borderId="164" xfId="0" applyFont="1" applyBorder="1" applyAlignment="1">
      <alignment vertical="center"/>
    </xf>
    <xf numFmtId="0" fontId="3" fillId="3" borderId="162" xfId="0" applyFont="1" applyFill="1" applyBorder="1" applyAlignment="1">
      <alignment horizontal="right" vertical="top" shrinkToFit="1"/>
    </xf>
    <xf numFmtId="0" fontId="8" fillId="0" borderId="163" xfId="0" applyFont="1" applyBorder="1" applyAlignment="1">
      <alignment vertical="center"/>
    </xf>
    <xf numFmtId="178" fontId="3" fillId="3" borderId="162" xfId="0" applyNumberFormat="1" applyFont="1" applyFill="1" applyBorder="1" applyAlignment="1">
      <alignment horizontal="center" vertical="top"/>
    </xf>
    <xf numFmtId="0" fontId="36" fillId="0" borderId="47" xfId="0" applyFont="1" applyBorder="1" applyAlignment="1" applyProtection="1">
      <alignment horizontal="right" vertical="center"/>
      <protection locked="0"/>
    </xf>
    <xf numFmtId="182" fontId="36" fillId="0" borderId="47" xfId="0" applyNumberFormat="1" applyFont="1" applyBorder="1" applyAlignment="1" applyProtection="1">
      <alignment horizontal="center" vertical="center" shrinkToFit="1"/>
      <protection locked="0"/>
    </xf>
    <xf numFmtId="0" fontId="48" fillId="0" borderId="133" xfId="0" applyFont="1" applyBorder="1" applyAlignment="1" applyProtection="1">
      <alignment vertical="center"/>
      <protection locked="0"/>
    </xf>
    <xf numFmtId="0" fontId="36" fillId="0" borderId="170" xfId="0" applyFont="1" applyBorder="1" applyAlignment="1" applyProtection="1">
      <alignment horizontal="center" vertical="center"/>
      <protection locked="0"/>
    </xf>
    <xf numFmtId="0" fontId="36" fillId="0" borderId="47" xfId="0" applyFont="1" applyBorder="1" applyAlignment="1" applyProtection="1">
      <alignment horizontal="center" vertical="center" shrinkToFit="1"/>
      <protection locked="0"/>
    </xf>
    <xf numFmtId="0" fontId="36" fillId="0" borderId="171" xfId="0" applyFont="1" applyBorder="1" applyAlignment="1">
      <alignment horizontal="center" vertical="center" wrapText="1" shrinkToFit="1"/>
    </xf>
    <xf numFmtId="0" fontId="48" fillId="0" borderId="186" xfId="0" applyFont="1" applyBorder="1" applyAlignment="1">
      <alignment vertical="center" wrapText="1"/>
    </xf>
    <xf numFmtId="0" fontId="48" fillId="0" borderId="173" xfId="0" applyFont="1" applyBorder="1" applyAlignment="1">
      <alignment vertical="center" wrapText="1"/>
    </xf>
    <xf numFmtId="0" fontId="48" fillId="0" borderId="176" xfId="0" applyFont="1" applyBorder="1" applyAlignment="1">
      <alignment vertical="center" wrapText="1"/>
    </xf>
    <xf numFmtId="0" fontId="48" fillId="0" borderId="46" xfId="0" applyFont="1" applyBorder="1" applyAlignment="1">
      <alignment vertical="center" wrapText="1"/>
    </xf>
    <xf numFmtId="0" fontId="48" fillId="0" borderId="177" xfId="0" applyFont="1" applyBorder="1" applyAlignment="1">
      <alignment vertical="center" wrapText="1"/>
    </xf>
    <xf numFmtId="180" fontId="44" fillId="0" borderId="172" xfId="0" applyNumberFormat="1" applyFont="1" applyBorder="1" applyAlignment="1" applyProtection="1">
      <alignment horizontal="center" vertical="center"/>
      <protection locked="0"/>
    </xf>
    <xf numFmtId="0" fontId="48" fillId="0" borderId="172" xfId="0" applyFont="1" applyBorder="1" applyAlignment="1" applyProtection="1">
      <alignment vertical="center"/>
      <protection locked="0"/>
    </xf>
    <xf numFmtId="0" fontId="48" fillId="0" borderId="173" xfId="0" applyFont="1" applyBorder="1" applyAlignment="1" applyProtection="1">
      <alignment vertical="center"/>
      <protection locked="0"/>
    </xf>
    <xf numFmtId="0" fontId="48" fillId="0" borderId="46" xfId="0" applyFont="1" applyBorder="1" applyAlignment="1" applyProtection="1">
      <alignment vertical="center"/>
      <protection locked="0"/>
    </xf>
    <xf numFmtId="0" fontId="48" fillId="0" borderId="177" xfId="0" applyFont="1" applyBorder="1" applyAlignment="1" applyProtection="1">
      <alignment vertical="center"/>
      <protection locked="0"/>
    </xf>
    <xf numFmtId="0" fontId="1" fillId="3" borderId="75" xfId="0" applyFont="1" applyFill="1" applyBorder="1" applyAlignment="1">
      <alignment horizontal="center" vertical="center" shrinkToFit="1"/>
    </xf>
    <xf numFmtId="0" fontId="8" fillId="0" borderId="135" xfId="0" applyFont="1" applyBorder="1" applyAlignment="1">
      <alignment vertical="center"/>
    </xf>
    <xf numFmtId="178" fontId="1" fillId="3" borderId="81" xfId="0" applyNumberFormat="1" applyFont="1" applyFill="1" applyBorder="1" applyAlignment="1">
      <alignment horizontal="right" vertical="center" shrinkToFit="1"/>
    </xf>
    <xf numFmtId="0" fontId="1" fillId="3" borderId="81" xfId="0" applyFont="1" applyFill="1" applyBorder="1" applyAlignment="1">
      <alignment horizontal="center" vertical="center" shrinkToFit="1"/>
    </xf>
    <xf numFmtId="0" fontId="8" fillId="0" borderId="137" xfId="0" applyFont="1" applyBorder="1" applyAlignment="1">
      <alignment vertical="center"/>
    </xf>
    <xf numFmtId="180" fontId="36" fillId="0" borderId="47" xfId="0" applyNumberFormat="1" applyFont="1" applyBorder="1" applyAlignment="1" applyProtection="1">
      <alignment horizontal="left" vertical="center" shrinkToFit="1"/>
      <protection locked="0"/>
    </xf>
    <xf numFmtId="183" fontId="36" fillId="0" borderId="47" xfId="0" applyNumberFormat="1" applyFont="1" applyBorder="1" applyAlignment="1" applyProtection="1">
      <alignment horizontal="center" vertical="center" shrinkToFit="1"/>
      <protection locked="0"/>
    </xf>
    <xf numFmtId="0" fontId="8" fillId="0" borderId="127" xfId="0" applyFont="1" applyBorder="1" applyAlignment="1">
      <alignment vertical="center"/>
    </xf>
    <xf numFmtId="0" fontId="36" fillId="0" borderId="171" xfId="0" applyFont="1" applyBorder="1" applyAlignment="1">
      <alignment horizontal="center" vertical="center" wrapText="1"/>
    </xf>
    <xf numFmtId="0" fontId="48" fillId="0" borderId="186" xfId="0" applyFont="1" applyBorder="1" applyAlignment="1">
      <alignment vertical="center"/>
    </xf>
    <xf numFmtId="0" fontId="48" fillId="0" borderId="173" xfId="0" applyFont="1" applyBorder="1" applyAlignment="1">
      <alignment vertical="center"/>
    </xf>
    <xf numFmtId="0" fontId="48" fillId="0" borderId="180" xfId="0" applyFont="1" applyBorder="1" applyAlignment="1">
      <alignment vertical="center"/>
    </xf>
    <xf numFmtId="0" fontId="48" fillId="0" borderId="181" xfId="0" applyFont="1" applyBorder="1" applyAlignment="1">
      <alignment vertical="center"/>
    </xf>
    <xf numFmtId="0" fontId="48" fillId="0" borderId="182" xfId="0" applyFont="1" applyBorder="1" applyAlignment="1">
      <alignment vertical="center"/>
    </xf>
    <xf numFmtId="0" fontId="48" fillId="0" borderId="181" xfId="0" applyFont="1" applyBorder="1" applyAlignment="1" applyProtection="1">
      <alignment vertical="center"/>
      <protection locked="0"/>
    </xf>
    <xf numFmtId="0" fontId="48" fillId="0" borderId="182" xfId="0" applyFont="1" applyBorder="1" applyAlignment="1" applyProtection="1">
      <alignment vertical="center"/>
      <protection locked="0"/>
    </xf>
    <xf numFmtId="0" fontId="3" fillId="3" borderId="110" xfId="0" applyFont="1" applyFill="1" applyBorder="1" applyAlignment="1">
      <alignment horizontal="center" vertical="center"/>
    </xf>
    <xf numFmtId="0" fontId="8" fillId="0" borderId="186" xfId="0" applyFont="1" applyBorder="1" applyAlignment="1">
      <alignment vertical="center"/>
    </xf>
    <xf numFmtId="0" fontId="3" fillId="3" borderId="110" xfId="0" applyFont="1" applyFill="1" applyBorder="1" applyAlignment="1">
      <alignment horizontal="center" vertical="center" shrinkToFit="1"/>
    </xf>
    <xf numFmtId="0" fontId="48" fillId="0" borderId="132" xfId="0" applyFont="1" applyBorder="1" applyAlignment="1">
      <alignment vertical="center" shrinkToFit="1"/>
    </xf>
    <xf numFmtId="0" fontId="48" fillId="0" borderId="169" xfId="0" applyFont="1" applyBorder="1" applyAlignment="1">
      <alignment vertical="center" shrinkToFit="1"/>
    </xf>
    <xf numFmtId="0" fontId="36" fillId="0" borderId="170" xfId="0" applyFont="1" applyBorder="1" applyAlignment="1" applyProtection="1">
      <alignment horizontal="center" vertical="top"/>
      <protection locked="0"/>
    </xf>
    <xf numFmtId="184" fontId="36" fillId="0" borderId="174" xfId="0" applyNumberFormat="1" applyFont="1" applyBorder="1" applyAlignment="1" applyProtection="1">
      <alignment horizontal="center" vertical="center" shrinkToFit="1"/>
      <protection locked="0"/>
    </xf>
    <xf numFmtId="49" fontId="37" fillId="0" borderId="183" xfId="0" applyNumberFormat="1" applyFont="1" applyBorder="1" applyAlignment="1" applyProtection="1">
      <alignment vertical="top" shrinkToFit="1"/>
      <protection locked="0"/>
    </xf>
    <xf numFmtId="0" fontId="48" fillId="0" borderId="184" xfId="0" applyFont="1" applyBorder="1" applyAlignment="1" applyProtection="1">
      <alignment vertical="center"/>
      <protection locked="0"/>
    </xf>
    <xf numFmtId="185" fontId="36" fillId="0" borderId="172" xfId="0" applyNumberFormat="1" applyFont="1" applyBorder="1" applyAlignment="1" applyProtection="1">
      <alignment horizontal="center" vertical="center" shrinkToFit="1"/>
      <protection locked="0"/>
    </xf>
    <xf numFmtId="0" fontId="36" fillId="0" borderId="172" xfId="0" applyFont="1" applyBorder="1" applyAlignment="1" applyProtection="1">
      <alignment horizontal="right" vertical="center"/>
      <protection locked="0"/>
    </xf>
    <xf numFmtId="186" fontId="44" fillId="0" borderId="172" xfId="0" applyNumberFormat="1" applyFont="1" applyBorder="1" applyAlignment="1" applyProtection="1">
      <alignment horizontal="center" vertical="center" shrinkToFit="1"/>
      <protection locked="0"/>
    </xf>
    <xf numFmtId="0" fontId="48" fillId="0" borderId="175" xfId="0" applyFont="1" applyBorder="1" applyAlignment="1" applyProtection="1">
      <alignment vertical="center"/>
      <protection locked="0"/>
    </xf>
    <xf numFmtId="49" fontId="44" fillId="0" borderId="178" xfId="0" applyNumberFormat="1" applyFont="1" applyBorder="1" applyAlignment="1" applyProtection="1">
      <alignment vertical="top" shrinkToFit="1"/>
      <protection locked="0"/>
    </xf>
    <xf numFmtId="0" fontId="48" fillId="0" borderId="179" xfId="0" applyFont="1" applyBorder="1" applyAlignment="1" applyProtection="1">
      <alignment vertical="center"/>
      <protection locked="0"/>
    </xf>
    <xf numFmtId="187" fontId="36" fillId="0" borderId="174" xfId="0" applyNumberFormat="1" applyFont="1" applyBorder="1" applyAlignment="1" applyProtection="1">
      <alignment horizontal="center" vertical="center" shrinkToFit="1"/>
      <protection locked="0"/>
    </xf>
    <xf numFmtId="49" fontId="49" fillId="0" borderId="178" xfId="0" applyNumberFormat="1" applyFont="1" applyBorder="1" applyAlignment="1" applyProtection="1">
      <alignment vertical="top" shrinkToFit="1"/>
      <protection locked="0"/>
    </xf>
    <xf numFmtId="0" fontId="37" fillId="0" borderId="174" xfId="0" applyFont="1" applyBorder="1" applyAlignment="1" applyProtection="1">
      <alignment horizontal="left" vertical="center" shrinkToFit="1"/>
      <protection locked="0"/>
    </xf>
    <xf numFmtId="0" fontId="50" fillId="0" borderId="172" xfId="0" applyFont="1" applyBorder="1" applyAlignment="1" applyProtection="1">
      <alignment vertical="center"/>
      <protection locked="0"/>
    </xf>
    <xf numFmtId="0" fontId="50" fillId="0" borderId="175" xfId="0" applyFont="1" applyBorder="1" applyAlignment="1" applyProtection="1">
      <alignment vertical="center"/>
      <protection locked="0"/>
    </xf>
    <xf numFmtId="0" fontId="36" fillId="0" borderId="47" xfId="0" applyFont="1" applyBorder="1" applyAlignment="1" applyProtection="1">
      <alignment horizontal="right" vertical="center" shrinkToFit="1"/>
      <protection locked="0"/>
    </xf>
    <xf numFmtId="181" fontId="36" fillId="0" borderId="47" xfId="0" applyNumberFormat="1" applyFont="1" applyBorder="1" applyAlignment="1" applyProtection="1">
      <alignment horizontal="center" vertical="center" shrinkToFit="1"/>
      <protection locked="0"/>
    </xf>
    <xf numFmtId="0" fontId="48" fillId="0" borderId="172" xfId="0" applyFont="1" applyBorder="1" applyAlignment="1" applyProtection="1">
      <alignment horizontal="center" vertical="center"/>
      <protection locked="0"/>
    </xf>
    <xf numFmtId="0" fontId="48" fillId="0" borderId="175" xfId="0" applyFont="1" applyBorder="1" applyAlignment="1" applyProtection="1">
      <alignment horizontal="center" vertical="center"/>
      <protection locked="0"/>
    </xf>
    <xf numFmtId="0" fontId="3" fillId="0" borderId="90" xfId="0" applyFont="1" applyBorder="1" applyAlignment="1">
      <alignment horizontal="center" vertical="center" textRotation="255"/>
    </xf>
    <xf numFmtId="0" fontId="8" fillId="0" borderId="134" xfId="0" applyFont="1" applyBorder="1" applyAlignment="1">
      <alignment vertical="center"/>
    </xf>
    <xf numFmtId="178" fontId="1" fillId="3" borderId="143" xfId="0" applyNumberFormat="1" applyFont="1" applyFill="1" applyBorder="1" applyAlignment="1">
      <alignment horizontal="right" vertical="center" shrinkToFit="1"/>
    </xf>
    <xf numFmtId="0" fontId="8" fillId="0" borderId="144" xfId="0" applyFont="1" applyBorder="1" applyAlignment="1">
      <alignment vertical="center"/>
    </xf>
    <xf numFmtId="0" fontId="1" fillId="3" borderId="151" xfId="0" applyFont="1" applyFill="1" applyBorder="1" applyAlignment="1">
      <alignment horizontal="center" vertical="center" shrinkToFit="1"/>
    </xf>
    <xf numFmtId="0" fontId="8" fillId="0" borderId="40" xfId="0" applyFont="1" applyBorder="1" applyAlignment="1">
      <alignment vertical="center"/>
    </xf>
    <xf numFmtId="178" fontId="1" fillId="3" borderId="159" xfId="0" applyNumberFormat="1" applyFont="1" applyFill="1" applyBorder="1" applyAlignment="1">
      <alignment horizontal="right" vertical="center" shrinkToFit="1"/>
    </xf>
    <xf numFmtId="0" fontId="8" fillId="0" borderId="160" xfId="0" applyFont="1" applyBorder="1" applyAlignment="1">
      <alignment vertical="center"/>
    </xf>
    <xf numFmtId="0" fontId="1" fillId="3" borderId="159" xfId="0" applyFont="1" applyFill="1" applyBorder="1" applyAlignment="1">
      <alignment horizontal="center" vertical="center" shrinkToFit="1"/>
    </xf>
    <xf numFmtId="0" fontId="8" fillId="0" borderId="161" xfId="0" applyFont="1" applyBorder="1" applyAlignment="1">
      <alignment vertical="center"/>
    </xf>
    <xf numFmtId="179" fontId="3" fillId="3" borderId="162" xfId="0" applyNumberFormat="1" applyFont="1" applyFill="1" applyBorder="1" applyAlignment="1">
      <alignment horizontal="center" vertical="top"/>
    </xf>
    <xf numFmtId="0" fontId="1" fillId="3" borderId="138" xfId="0" applyFont="1" applyFill="1" applyBorder="1" applyAlignment="1">
      <alignment horizontal="center" vertical="center" shrinkToFit="1"/>
    </xf>
    <xf numFmtId="0" fontId="8" fillId="0" borderId="139" xfId="0" applyFont="1" applyBorder="1" applyAlignment="1">
      <alignment vertical="center"/>
    </xf>
    <xf numFmtId="0" fontId="8" fillId="0" borderId="140" xfId="0" applyFont="1" applyBorder="1" applyAlignment="1">
      <alignment vertical="center"/>
    </xf>
    <xf numFmtId="0" fontId="10" fillId="3" borderId="141" xfId="0" applyFont="1" applyFill="1" applyBorder="1" applyAlignment="1">
      <alignment horizontal="center" vertical="center" shrinkToFit="1"/>
    </xf>
    <xf numFmtId="0" fontId="1" fillId="3" borderId="143" xfId="0" applyFont="1" applyFill="1" applyBorder="1" applyAlignment="1">
      <alignment horizontal="center" vertical="center" shrinkToFit="1"/>
    </xf>
    <xf numFmtId="0" fontId="8" fillId="0" borderId="145" xfId="0" applyFont="1" applyBorder="1" applyAlignment="1">
      <alignment vertical="center"/>
    </xf>
    <xf numFmtId="0" fontId="3" fillId="0" borderId="146" xfId="0" applyFont="1" applyBorder="1" applyAlignment="1">
      <alignment horizontal="center" vertical="center" shrinkToFit="1"/>
    </xf>
    <xf numFmtId="0" fontId="8" fillId="0" borderId="147" xfId="0" applyFont="1" applyBorder="1" applyAlignment="1">
      <alignment vertical="center"/>
    </xf>
    <xf numFmtId="0" fontId="1" fillId="3" borderId="31" xfId="0" applyFont="1" applyFill="1" applyBorder="1" applyAlignment="1">
      <alignment horizontal="center" vertical="center" shrinkToFit="1"/>
    </xf>
    <xf numFmtId="0" fontId="8" fillId="0" borderId="34" xfId="0" applyFont="1" applyBorder="1" applyAlignment="1">
      <alignment vertical="center"/>
    </xf>
    <xf numFmtId="0" fontId="3" fillId="0" borderId="152" xfId="0" applyFont="1" applyBorder="1" applyAlignment="1">
      <alignment horizontal="center" vertical="center" shrinkToFit="1"/>
    </xf>
    <xf numFmtId="0" fontId="8" fillId="0" borderId="153" xfId="0" applyFont="1" applyBorder="1" applyAlignment="1">
      <alignment vertical="center"/>
    </xf>
    <xf numFmtId="0" fontId="10" fillId="3" borderId="39" xfId="0" applyFont="1" applyFill="1" applyBorder="1" applyAlignment="1">
      <alignment horizontal="center" vertical="center" shrinkToFit="1"/>
    </xf>
    <xf numFmtId="0" fontId="1" fillId="3" borderId="155" xfId="0" applyFont="1" applyFill="1" applyBorder="1" applyAlignment="1">
      <alignment horizontal="center" vertical="center" shrinkToFit="1"/>
    </xf>
    <xf numFmtId="0" fontId="8" fillId="0" borderId="156" xfId="0" applyFont="1" applyBorder="1" applyAlignment="1">
      <alignment vertical="center"/>
    </xf>
    <xf numFmtId="0" fontId="8" fillId="0" borderId="157" xfId="0" applyFont="1" applyBorder="1" applyAlignment="1">
      <alignment vertical="center"/>
    </xf>
  </cellXfs>
  <cellStyles count="1">
    <cellStyle name="標準" xfId="0" builtinId="0"/>
  </cellStyles>
  <dxfs count="21">
    <dxf>
      <font>
        <b/>
        <i/>
        <strike/>
        <color rgb="FFFF0000"/>
      </font>
      <fill>
        <patternFill patternType="solid">
          <fgColor rgb="FFBFBFBF"/>
          <bgColor rgb="FFBFBFBF"/>
        </patternFill>
      </fill>
    </dxf>
    <dxf>
      <fill>
        <patternFill patternType="solid">
          <fgColor rgb="FFFFFFCC"/>
          <bgColor rgb="FFFFFFCC"/>
        </patternFill>
      </fill>
    </dxf>
    <dxf>
      <fill>
        <patternFill patternType="solid">
          <fgColor rgb="FF000080"/>
          <bgColor rgb="FF000080"/>
        </patternFill>
      </fill>
    </dxf>
    <dxf>
      <fill>
        <patternFill patternType="solid">
          <fgColor rgb="FFFF6600"/>
          <bgColor rgb="FFFF6600"/>
        </patternFill>
      </fill>
    </dxf>
    <dxf>
      <fill>
        <patternFill patternType="solid">
          <fgColor rgb="FFFF6600"/>
          <bgColor rgb="FFFF6600"/>
        </patternFill>
      </fill>
    </dxf>
    <dxf>
      <fill>
        <patternFill patternType="solid">
          <fgColor rgb="FFFDE9D9"/>
          <bgColor rgb="FFFDE9D9"/>
        </patternFill>
      </fill>
    </dxf>
    <dxf>
      <fill>
        <patternFill patternType="solid">
          <fgColor rgb="FFFDE9D9"/>
          <bgColor rgb="FFFDE9D9"/>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
      <font>
        <b/>
        <strike/>
        <color rgb="FFFF0000"/>
      </font>
      <fill>
        <patternFill patternType="solid">
          <fgColor rgb="FFC0C0C0"/>
          <bgColor rgb="FFC0C0C0"/>
        </patternFill>
      </fill>
    </dxf>
    <dxf>
      <font>
        <b/>
        <i/>
        <strike/>
        <color rgb="FFFF0000"/>
      </font>
      <fill>
        <patternFill patternType="solid">
          <fgColor rgb="FFBFBFBF"/>
          <bgColor rgb="FFBFBFBF"/>
        </patternFill>
      </fill>
    </dxf>
    <dxf>
      <fill>
        <patternFill patternType="solid">
          <fgColor rgb="FFFF6600"/>
          <bgColor rgb="FFFF6600"/>
        </patternFill>
      </fill>
    </dxf>
    <dxf>
      <font>
        <b/>
        <i/>
        <strike/>
        <color rgb="FFFF0000"/>
      </font>
      <fill>
        <patternFill patternType="solid">
          <fgColor rgb="FFC0C0C0"/>
          <bgColor rgb="FFC0C0C0"/>
        </patternFill>
      </fill>
    </dxf>
    <dxf>
      <font>
        <b/>
        <i/>
        <strike/>
        <color rgb="FFFF0000"/>
      </font>
      <fill>
        <patternFill patternType="solid">
          <fgColor rgb="FFC0C0C0"/>
          <bgColor rgb="FFC0C0C0"/>
        </patternFill>
      </fill>
    </dxf>
    <dxf>
      <fill>
        <patternFill patternType="solid">
          <fgColor rgb="FFFF6600"/>
          <bgColor rgb="FFFF6600"/>
        </patternFill>
      </fill>
    </dxf>
    <dxf>
      <fill>
        <patternFill patternType="solid">
          <fgColor rgb="FFFFFFCC"/>
          <bgColor rgb="FFFFFFCC"/>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
      <fill>
        <patternFill patternType="solid">
          <fgColor rgb="FFFF6600"/>
          <bgColor rgb="FFFF66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47625</xdr:colOff>
      <xdr:row>144</xdr:row>
      <xdr:rowOff>76200</xdr:rowOff>
    </xdr:from>
    <xdr:ext cx="5667375" cy="1400175"/>
    <xdr:sp macro="" textlink="">
      <xdr:nvSpPr>
        <xdr:cNvPr id="3" name="Shape 3">
          <a:extLst>
            <a:ext uri="{FF2B5EF4-FFF2-40B4-BE49-F238E27FC236}">
              <a16:creationId xmlns:a16="http://schemas.microsoft.com/office/drawing/2014/main" id="{00000000-0008-0000-0000-000003000000}"/>
            </a:ext>
          </a:extLst>
        </xdr:cNvPr>
        <xdr:cNvSpPr/>
      </xdr:nvSpPr>
      <xdr:spPr>
        <a:xfrm>
          <a:off x="1762125" y="30584775"/>
          <a:ext cx="5667375" cy="1400175"/>
        </a:xfrm>
        <a:custGeom>
          <a:avLst/>
          <a:gdLst/>
          <a:ahLst/>
          <a:cxnLst/>
          <a:rect l="l" t="t" r="r" b="b"/>
          <a:pathLst>
            <a:path w="120000" h="120000" extrusionOk="0">
              <a:moveTo>
                <a:pt x="0" y="0"/>
              </a:moveTo>
              <a:lnTo>
                <a:pt x="120000" y="0"/>
              </a:lnTo>
              <a:lnTo>
                <a:pt x="120000" y="120000"/>
              </a:lnTo>
              <a:lnTo>
                <a:pt x="0" y="120000"/>
              </a:lnTo>
              <a:close/>
            </a:path>
            <a:path w="120000" h="120000" fill="none" extrusionOk="0">
              <a:moveTo>
                <a:pt x="-3308" y="22500"/>
              </a:moveTo>
              <a:lnTo>
                <a:pt x="-20000" y="22500"/>
              </a:lnTo>
              <a:lnTo>
                <a:pt x="-22912" y="-4595"/>
              </a:lnTo>
            </a:path>
          </a:pathLst>
        </a:custGeom>
        <a:noFill/>
        <a:ln w="25400" cap="flat" cmpd="sng">
          <a:solidFill>
            <a:srgbClr val="395E89"/>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18</xdr:col>
      <xdr:colOff>315445</xdr:colOff>
      <xdr:row>9</xdr:row>
      <xdr:rowOff>644899</xdr:rowOff>
    </xdr:from>
    <xdr:ext cx="6934200" cy="3187514"/>
    <xdr:sp macro="" textlink="">
      <xdr:nvSpPr>
        <xdr:cNvPr id="4" name="Shape 4">
          <a:extLst>
            <a:ext uri="{FF2B5EF4-FFF2-40B4-BE49-F238E27FC236}">
              <a16:creationId xmlns:a16="http://schemas.microsoft.com/office/drawing/2014/main" id="{00000000-0008-0000-0000-000004000000}"/>
            </a:ext>
          </a:extLst>
        </xdr:cNvPr>
        <xdr:cNvSpPr txBox="1"/>
      </xdr:nvSpPr>
      <xdr:spPr>
        <a:xfrm>
          <a:off x="8249210" y="2157693"/>
          <a:ext cx="6934200" cy="3187514"/>
        </a:xfrm>
        <a:prstGeom prst="rect">
          <a:avLst/>
        </a:prstGeom>
        <a:solidFill>
          <a:schemeClr val="lt1"/>
        </a:solidFill>
        <a:ln>
          <a:noFill/>
        </a:ln>
      </xdr:spPr>
      <xdr:txBody>
        <a:bodyPr spcFirstLastPara="1" wrap="square" lIns="0" tIns="45700" rIns="0" bIns="45700" anchor="t" anchorCtr="0">
          <a:noAutofit/>
        </a:bodyPr>
        <a:lstStyle/>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（１）　　KICK OFFを利用するためには，JFAが発行するID(JFA ID)が必要です。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まず，日本サッカー協会ホームページよりJFA IDを取得します。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対象は，チーム登録責任者，監督，コーチ，所属審判員です。取得には，名前，Eメールアドレス等を</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登録する必要があります。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（２）　　日本サッカー協会ホームページよりＷｅｂ登録を行います。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Ｗｅｂ登録に関しては記載漏れや誤りがあると一次承認ができず，チーム・選手が保留状態になり，</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大会参加に支障をきたすこととなりますので，十分ご留意下さい。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（３）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◎サッカーチーム登録</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については，Web登録と同時に『申請依頼書』を指定された担当者へ送付して下さい。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Web登録が承認された段階で，登録料支払い手続きのメッセージが届きます。支払いが確認されれば，</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その旨のメッセージが届き，手続きが完了します。各種別登録担当者と送付先は別紙１の通りです。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◎フットサルチーム登録</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については，Web登録と同時に『申請依頼書』を指定された担当者へ送付して下さい。</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Web登録が承認された段階で，登録料支払い手続きのメッセージが届きます。支払いが確認されれば，</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その旨のメッセージが届き，手続きが完了します。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◎フットサル大会登録料</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については，大会毎に徴収されます(2019年と同じ)。</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みなし登録(2種･3種･4種のサッカー登録)チームは，大会登録料が異なります。</a:t>
          </a:r>
          <a:endParaRPr sz="1100" spc="-100" baseline="0">
            <a:latin typeface="HG丸ｺﾞｼｯｸM-PRO" panose="020F0600000000000000" pitchFamily="50" charset="-128"/>
            <a:ea typeface="HG丸ｺﾞｼｯｸM-PRO" panose="020F0600000000000000" pitchFamily="50" charset="-128"/>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全道大会に参加する際の大会登録料の振込先は、「ＡＦＡ登録口(別紙参照)」です。</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300"/>
            </a:lnSpc>
            <a:spcBef>
              <a:spcPts val="0"/>
            </a:spcBef>
            <a:spcAft>
              <a:spcPts val="0"/>
            </a:spcAft>
            <a:buNone/>
          </a:pP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a:t>
          </a:r>
          <a:r>
            <a:rPr lang="en-US" sz="1100" b="1"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◎北海道フットサル連盟登録料</a:t>
          </a: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については，道フットサル連盟主催大会へ出場するチームに対し，</a:t>
          </a:r>
          <a:endParaRPr sz="1100" b="0" i="0" spc="-100" baseline="0">
            <a:latin typeface="HG丸ｺﾞｼｯｸM-PRO" panose="020F0600000000000000" pitchFamily="50" charset="-128"/>
            <a:ea typeface="HG丸ｺﾞｼｯｸM-PRO" panose="020F0600000000000000" pitchFamily="50" charset="-128"/>
            <a:cs typeface="Arial"/>
            <a:sym typeface="Arial"/>
          </a:endParaRPr>
        </a:p>
        <a:p>
          <a:pPr marL="0" lvl="0" indent="0" algn="l" rtl="0">
            <a:lnSpc>
              <a:spcPts val="1200"/>
            </a:lnSpc>
            <a:spcBef>
              <a:spcPts val="0"/>
            </a:spcBef>
            <a:spcAft>
              <a:spcPts val="0"/>
            </a:spcAft>
            <a:buNone/>
          </a:pPr>
          <a:r>
            <a:rPr lang="en-US" sz="1100" b="0" i="0" spc="-100" baseline="0">
              <a:solidFill>
                <a:schemeClr val="dk1"/>
              </a:solidFill>
              <a:latin typeface="HG丸ｺﾞｼｯｸM-PRO" panose="020F0600000000000000" pitchFamily="50" charset="-128"/>
              <a:ea typeface="HG丸ｺﾞｼｯｸM-PRO" panose="020F0600000000000000" pitchFamily="50" charset="-128"/>
              <a:cs typeface="Arial"/>
              <a:sym typeface="Arial"/>
            </a:rPr>
            <a:t>　　　　 　　年に１回最初の大会登録時に徴収されます。</a:t>
          </a:r>
          <a:endParaRPr sz="1100" spc="-100" baseline="0">
            <a:latin typeface="HG丸ｺﾞｼｯｸM-PRO" panose="020F0600000000000000" pitchFamily="50" charset="-128"/>
            <a:ea typeface="HG丸ｺﾞｼｯｸM-PRO" panose="020F0600000000000000" pitchFamily="50" charset="-128"/>
          </a:endParaRPr>
        </a:p>
      </xdr:txBody>
    </xdr:sp>
    <xdr:clientData fLocksWithSheet="0"/>
  </xdr:oneCellAnchor>
  <mc:AlternateContent xmlns:mc="http://schemas.openxmlformats.org/markup-compatibility/2006">
    <mc:Choice xmlns:a14="http://schemas.microsoft.com/office/drawing/2010/main" Requires="a14">
      <xdr:twoCellAnchor editAs="oneCell">
        <xdr:from>
          <xdr:col>13</xdr:col>
          <xdr:colOff>190500</xdr:colOff>
          <xdr:row>29</xdr:row>
          <xdr:rowOff>60960</xdr:rowOff>
        </xdr:from>
        <xdr:to>
          <xdr:col>15</xdr:col>
          <xdr:colOff>99060</xdr:colOff>
          <xdr:row>32</xdr:row>
          <xdr:rowOff>426720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66800" cy="5524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99"/>
  <sheetViews>
    <sheetView showGridLines="0" view="pageBreakPreview" topLeftCell="A3" zoomScale="85" zoomScaleNormal="85" zoomScaleSheetLayoutView="85" workbookViewId="0">
      <selection activeCell="P148" sqref="P148"/>
    </sheetView>
  </sheetViews>
  <sheetFormatPr defaultColWidth="14.44140625" defaultRowHeight="15" customHeight="1"/>
  <cols>
    <col min="1" max="1" width="3" customWidth="1"/>
    <col min="2" max="2" width="8.6640625" customWidth="1"/>
    <col min="3" max="3" width="7.6640625" customWidth="1"/>
    <col min="4" max="5" width="6.33203125" customWidth="1"/>
    <col min="6" max="6" width="6.88671875" customWidth="1"/>
    <col min="7" max="8" width="6.33203125" customWidth="1"/>
    <col min="9" max="9" width="7.5546875" customWidth="1"/>
    <col min="10" max="11" width="6.33203125" customWidth="1"/>
    <col min="12" max="14" width="7.5546875" customWidth="1"/>
    <col min="15" max="16" width="6.33203125" customWidth="1"/>
    <col min="17" max="17" width="9.6640625" customWidth="1"/>
    <col min="18" max="18" width="2.88671875" customWidth="1"/>
    <col min="19" max="30" width="6.33203125" customWidth="1"/>
    <col min="31" max="31" width="6.44140625" customWidth="1"/>
    <col min="32" max="36" width="8.6640625" customWidth="1"/>
  </cols>
  <sheetData>
    <row r="1" spans="1:36" ht="13.5" customHeight="1">
      <c r="A1" s="162"/>
      <c r="B1" s="163"/>
      <c r="C1" s="163"/>
      <c r="D1" s="163"/>
      <c r="E1" s="163"/>
      <c r="F1" s="163"/>
      <c r="G1" s="163"/>
      <c r="H1" s="163"/>
      <c r="I1" s="163"/>
      <c r="J1" s="163"/>
      <c r="K1" s="163"/>
      <c r="L1" s="163"/>
      <c r="M1" s="163"/>
      <c r="N1" s="163"/>
    </row>
    <row r="2" spans="1:36" ht="13.5" customHeight="1">
      <c r="A2" s="164">
        <v>45361</v>
      </c>
      <c r="B2" s="163"/>
      <c r="C2" s="163"/>
      <c r="D2" s="163"/>
      <c r="E2" s="163"/>
      <c r="F2" s="163"/>
      <c r="G2" s="163"/>
      <c r="H2" s="163"/>
      <c r="I2" s="163"/>
      <c r="J2" s="163"/>
      <c r="K2" s="163"/>
      <c r="L2" s="163"/>
      <c r="M2" s="163"/>
      <c r="N2" s="163"/>
      <c r="O2" s="163"/>
      <c r="P2" s="163"/>
      <c r="Q2" s="1"/>
      <c r="R2" s="1"/>
      <c r="S2" s="1"/>
      <c r="T2" s="1"/>
      <c r="U2" s="1"/>
      <c r="V2" s="1"/>
      <c r="W2" s="1"/>
      <c r="X2" s="1"/>
      <c r="Y2" s="1"/>
      <c r="Z2" s="1"/>
      <c r="AA2" s="1"/>
      <c r="AB2" s="1"/>
      <c r="AC2" s="1"/>
      <c r="AD2" s="1"/>
      <c r="AE2" s="1"/>
      <c r="AF2" s="1"/>
      <c r="AG2" s="1"/>
      <c r="AH2" s="1"/>
      <c r="AI2" s="1"/>
      <c r="AJ2" s="1"/>
    </row>
    <row r="3" spans="1:36" ht="13.5" customHeight="1">
      <c r="A3" s="165" t="s">
        <v>0</v>
      </c>
      <c r="B3" s="163"/>
      <c r="C3" s="163"/>
      <c r="D3" s="163"/>
      <c r="E3" s="163"/>
      <c r="F3" s="163"/>
      <c r="G3" s="163"/>
      <c r="H3" s="163"/>
      <c r="I3" s="163"/>
      <c r="J3" s="163"/>
      <c r="K3" s="163"/>
      <c r="L3" s="163"/>
      <c r="M3" s="163"/>
      <c r="N3" s="163"/>
      <c r="O3" s="1"/>
      <c r="P3" s="1"/>
      <c r="Q3" s="1"/>
      <c r="R3" s="1"/>
      <c r="S3" s="1"/>
      <c r="T3" s="1"/>
      <c r="U3" s="1"/>
      <c r="V3" s="1"/>
      <c r="W3" s="1"/>
      <c r="X3" s="1"/>
      <c r="Y3" s="1"/>
      <c r="Z3" s="1"/>
      <c r="AA3" s="1"/>
      <c r="AB3" s="1"/>
      <c r="AC3" s="1"/>
      <c r="AD3" s="1"/>
      <c r="AE3" s="1"/>
      <c r="AF3" s="1"/>
      <c r="AG3" s="1"/>
      <c r="AH3" s="1"/>
      <c r="AI3" s="1"/>
      <c r="AJ3" s="1"/>
    </row>
    <row r="4" spans="1:36" ht="13.5" customHeight="1">
      <c r="A4" s="166" t="s">
        <v>249</v>
      </c>
      <c r="B4" s="167"/>
      <c r="C4" s="167"/>
      <c r="D4" s="167"/>
      <c r="E4" s="167"/>
      <c r="F4" s="167"/>
      <c r="G4" s="167"/>
      <c r="H4" s="167"/>
      <c r="I4" s="167"/>
      <c r="J4" s="167"/>
      <c r="K4" s="167"/>
      <c r="L4" s="167"/>
      <c r="M4" s="167"/>
      <c r="N4" s="167"/>
      <c r="O4" s="167"/>
      <c r="P4" s="167"/>
      <c r="Q4" s="1"/>
      <c r="R4" s="1"/>
      <c r="S4" s="1"/>
      <c r="T4" s="1"/>
      <c r="U4" s="1"/>
      <c r="V4" s="1"/>
      <c r="W4" s="1"/>
      <c r="X4" s="1"/>
      <c r="Y4" s="1"/>
      <c r="Z4" s="1"/>
      <c r="AA4" s="1"/>
      <c r="AB4" s="1"/>
      <c r="AC4" s="1"/>
      <c r="AD4" s="1"/>
      <c r="AE4" s="1"/>
      <c r="AF4" s="1"/>
      <c r="AG4" s="1"/>
      <c r="AH4" s="1"/>
      <c r="AI4" s="1"/>
      <c r="AJ4" s="1"/>
    </row>
    <row r="5" spans="1:36" ht="13.5" customHeight="1">
      <c r="A5" s="162" t="s">
        <v>248</v>
      </c>
      <c r="B5" s="163"/>
      <c r="C5" s="163"/>
      <c r="D5" s="163"/>
      <c r="E5" s="163"/>
      <c r="F5" s="163"/>
      <c r="G5" s="163"/>
      <c r="H5" s="163"/>
      <c r="I5" s="163"/>
      <c r="J5" s="163"/>
      <c r="K5" s="163"/>
      <c r="L5" s="163"/>
      <c r="M5" s="163"/>
      <c r="N5" s="163"/>
      <c r="O5" s="163"/>
      <c r="P5" s="163"/>
      <c r="Q5" s="1"/>
      <c r="R5" s="1"/>
      <c r="S5" s="1"/>
      <c r="T5" s="1"/>
      <c r="U5" s="1"/>
      <c r="V5" s="1"/>
      <c r="W5" s="1"/>
      <c r="X5" s="1"/>
      <c r="Y5" s="1"/>
      <c r="Z5" s="1"/>
      <c r="AA5" s="1"/>
      <c r="AB5" s="1"/>
      <c r="AC5" s="1"/>
      <c r="AD5" s="1"/>
      <c r="AE5" s="1"/>
      <c r="AF5" s="1"/>
      <c r="AG5" s="1"/>
      <c r="AH5" s="1"/>
      <c r="AI5" s="1"/>
      <c r="AJ5" s="1"/>
    </row>
    <row r="6" spans="1:36" ht="13.5" customHeight="1">
      <c r="A6" s="3"/>
      <c r="B6" s="3"/>
      <c r="C6" s="3"/>
      <c r="D6" s="3"/>
      <c r="E6" s="3"/>
      <c r="F6" s="3"/>
      <c r="G6" s="3"/>
      <c r="H6" s="3"/>
      <c r="I6" s="3"/>
      <c r="J6" s="3"/>
      <c r="K6" s="3"/>
      <c r="L6" s="3"/>
      <c r="M6" s="3"/>
      <c r="N6" s="3"/>
    </row>
    <row r="7" spans="1:36" ht="18" customHeight="1">
      <c r="A7" s="168" t="s">
        <v>1</v>
      </c>
      <c r="B7" s="163"/>
      <c r="C7" s="163"/>
      <c r="D7" s="163"/>
      <c r="E7" s="163"/>
      <c r="F7" s="163"/>
      <c r="G7" s="163"/>
      <c r="H7" s="163"/>
      <c r="I7" s="163"/>
      <c r="J7" s="163"/>
      <c r="K7" s="163"/>
      <c r="L7" s="163"/>
      <c r="M7" s="163"/>
      <c r="N7" s="163"/>
      <c r="O7" s="163"/>
      <c r="P7" s="163"/>
      <c r="Q7" s="4"/>
      <c r="R7" s="4"/>
      <c r="S7" s="4"/>
      <c r="T7" s="4"/>
      <c r="U7" s="4"/>
      <c r="V7" s="4"/>
      <c r="W7" s="4"/>
      <c r="X7" s="4"/>
      <c r="Y7" s="4"/>
      <c r="Z7" s="4"/>
      <c r="AA7" s="4"/>
      <c r="AB7" s="4"/>
      <c r="AC7" s="4"/>
      <c r="AD7" s="4"/>
      <c r="AE7" s="4"/>
      <c r="AF7" s="4"/>
      <c r="AG7" s="4"/>
      <c r="AH7" s="4"/>
      <c r="AI7" s="4"/>
      <c r="AJ7" s="4"/>
    </row>
    <row r="8" spans="1:36" ht="13.5" customHeight="1">
      <c r="A8" s="3"/>
      <c r="B8" s="3"/>
      <c r="C8" s="3"/>
      <c r="D8" s="3"/>
      <c r="E8" s="3"/>
      <c r="F8" s="3"/>
      <c r="G8" s="3"/>
      <c r="H8" s="3"/>
      <c r="I8" s="3"/>
      <c r="J8" s="3"/>
      <c r="K8" s="3"/>
      <c r="L8" s="3"/>
      <c r="M8" s="3"/>
      <c r="N8" s="3"/>
    </row>
    <row r="9" spans="1:36" ht="13.5" customHeight="1">
      <c r="A9" s="3"/>
      <c r="B9" s="3"/>
      <c r="C9" s="3"/>
      <c r="D9" s="3"/>
      <c r="E9" s="3"/>
      <c r="F9" s="3"/>
      <c r="G9" s="3"/>
      <c r="H9" s="3"/>
      <c r="I9" s="3"/>
      <c r="J9" s="3"/>
      <c r="K9" s="3"/>
      <c r="L9" s="3"/>
      <c r="M9" s="3"/>
      <c r="N9" s="3"/>
    </row>
    <row r="10" spans="1:36" ht="51.75" customHeight="1">
      <c r="A10" s="169" t="s">
        <v>2</v>
      </c>
      <c r="B10" s="163"/>
      <c r="C10" s="163"/>
      <c r="D10" s="163"/>
      <c r="E10" s="163"/>
      <c r="F10" s="163"/>
      <c r="G10" s="163"/>
      <c r="H10" s="163"/>
      <c r="I10" s="163"/>
      <c r="J10" s="163"/>
      <c r="K10" s="163"/>
      <c r="L10" s="163"/>
      <c r="M10" s="163"/>
      <c r="N10" s="163"/>
      <c r="O10" s="163"/>
      <c r="P10" s="163"/>
      <c r="Q10" s="5" t="s">
        <v>3</v>
      </c>
    </row>
    <row r="11" spans="1:36" ht="60.75" customHeight="1">
      <c r="A11" s="6"/>
      <c r="B11" s="7" t="s">
        <v>4</v>
      </c>
      <c r="C11" s="169" t="s">
        <v>5</v>
      </c>
      <c r="D11" s="163"/>
      <c r="E11" s="163"/>
      <c r="F11" s="163"/>
      <c r="G11" s="163"/>
      <c r="H11" s="163"/>
      <c r="I11" s="163"/>
      <c r="J11" s="163"/>
      <c r="K11" s="163"/>
      <c r="L11" s="163"/>
      <c r="M11" s="163"/>
      <c r="N11" s="163"/>
      <c r="O11" s="163"/>
      <c r="P11" s="163"/>
      <c r="Q11" s="5" t="s">
        <v>6</v>
      </c>
    </row>
    <row r="12" spans="1:36" ht="51.75" customHeight="1">
      <c r="A12" s="6"/>
      <c r="B12" s="7" t="s">
        <v>7</v>
      </c>
      <c r="C12" s="169" t="s">
        <v>8</v>
      </c>
      <c r="D12" s="163"/>
      <c r="E12" s="163"/>
      <c r="F12" s="163"/>
      <c r="G12" s="163"/>
      <c r="H12" s="163"/>
      <c r="I12" s="163"/>
      <c r="J12" s="163"/>
      <c r="K12" s="163"/>
      <c r="L12" s="163"/>
      <c r="M12" s="163"/>
      <c r="N12" s="163"/>
      <c r="O12" s="163"/>
      <c r="P12" s="163"/>
      <c r="Q12" s="5" t="s">
        <v>9</v>
      </c>
    </row>
    <row r="13" spans="1:36" ht="165" customHeight="1">
      <c r="B13" s="7" t="s">
        <v>10</v>
      </c>
      <c r="C13" s="169" t="s">
        <v>11</v>
      </c>
      <c r="D13" s="163"/>
      <c r="E13" s="163"/>
      <c r="F13" s="163"/>
      <c r="G13" s="163"/>
      <c r="H13" s="163"/>
      <c r="I13" s="163"/>
      <c r="J13" s="163"/>
      <c r="K13" s="163"/>
      <c r="L13" s="163"/>
      <c r="M13" s="163"/>
      <c r="N13" s="163"/>
      <c r="O13" s="163"/>
      <c r="P13" s="163"/>
      <c r="Q13" s="5" t="s">
        <v>12</v>
      </c>
    </row>
    <row r="14" spans="1:36" ht="15" customHeight="1">
      <c r="B14" s="7" t="s">
        <v>13</v>
      </c>
      <c r="C14" s="169" t="s">
        <v>14</v>
      </c>
      <c r="D14" s="163"/>
      <c r="E14" s="163"/>
      <c r="F14" s="163"/>
      <c r="G14" s="163"/>
      <c r="H14" s="163"/>
      <c r="I14" s="163"/>
      <c r="J14" s="163"/>
      <c r="K14" s="163"/>
      <c r="L14" s="163"/>
      <c r="M14" s="163"/>
      <c r="N14" s="163"/>
      <c r="Q14" s="8" t="s">
        <v>15</v>
      </c>
    </row>
    <row r="15" spans="1:36" ht="96" customHeight="1">
      <c r="B15" s="9"/>
      <c r="C15" s="170" t="s">
        <v>250</v>
      </c>
      <c r="D15" s="171"/>
      <c r="E15" s="171"/>
      <c r="F15" s="171"/>
      <c r="G15" s="171"/>
      <c r="H15" s="171"/>
      <c r="I15" s="171"/>
      <c r="J15" s="171"/>
      <c r="K15" s="171"/>
      <c r="L15" s="171"/>
      <c r="M15" s="171"/>
      <c r="N15" s="171"/>
      <c r="O15" s="171"/>
      <c r="P15" s="172"/>
      <c r="Q15" s="5" t="s">
        <v>16</v>
      </c>
    </row>
    <row r="16" spans="1:36" ht="27" customHeight="1">
      <c r="A16" s="10"/>
      <c r="B16" s="11"/>
      <c r="C16" s="180" t="s">
        <v>17</v>
      </c>
      <c r="D16" s="180"/>
      <c r="E16" s="180"/>
      <c r="F16" s="180"/>
      <c r="G16" s="180"/>
      <c r="H16" s="180"/>
      <c r="I16" s="180"/>
      <c r="J16" s="180"/>
      <c r="K16" s="180"/>
      <c r="L16" s="180"/>
      <c r="M16" s="180"/>
      <c r="N16" s="180"/>
      <c r="O16" s="180"/>
      <c r="P16" s="180"/>
      <c r="Q16" s="12" t="s">
        <v>18</v>
      </c>
    </row>
    <row r="17" spans="1:28" ht="57" customHeight="1">
      <c r="A17" s="3"/>
      <c r="B17" s="9"/>
      <c r="C17" s="173" t="s">
        <v>19</v>
      </c>
      <c r="D17" s="174"/>
      <c r="E17" s="174"/>
      <c r="F17" s="174"/>
      <c r="G17" s="174"/>
      <c r="H17" s="174"/>
      <c r="I17" s="174"/>
      <c r="J17" s="174"/>
      <c r="K17" s="174"/>
      <c r="L17" s="174"/>
      <c r="M17" s="174"/>
      <c r="N17" s="174"/>
      <c r="O17" s="174"/>
      <c r="P17" s="175"/>
      <c r="Q17" s="5" t="s">
        <v>20</v>
      </c>
    </row>
    <row r="18" spans="1:28" ht="13.5" customHeight="1">
      <c r="A18" s="176" t="s">
        <v>21</v>
      </c>
      <c r="B18" s="177"/>
      <c r="C18" s="177"/>
      <c r="D18" s="177"/>
      <c r="E18" s="177"/>
      <c r="F18" s="177"/>
      <c r="G18" s="177"/>
      <c r="H18" s="177"/>
      <c r="I18" s="177"/>
      <c r="J18" s="177"/>
      <c r="K18" s="177"/>
      <c r="L18" s="177"/>
      <c r="M18" s="177"/>
      <c r="N18" s="177"/>
      <c r="Q18" s="5"/>
    </row>
    <row r="19" spans="1:28" ht="8.25" customHeight="1">
      <c r="A19" s="13"/>
      <c r="B19" s="13"/>
      <c r="C19" s="13"/>
      <c r="D19" s="13"/>
      <c r="E19" s="13"/>
      <c r="F19" s="13"/>
      <c r="G19" s="13"/>
      <c r="H19" s="13"/>
      <c r="I19" s="13"/>
      <c r="J19" s="13"/>
      <c r="K19" s="13"/>
      <c r="L19" s="13"/>
      <c r="M19" s="13"/>
      <c r="N19" s="13"/>
      <c r="O19" s="14"/>
      <c r="P19" s="14"/>
      <c r="Q19" s="14"/>
    </row>
    <row r="20" spans="1:28" ht="23.25" customHeight="1">
      <c r="A20" s="179" t="s">
        <v>22</v>
      </c>
      <c r="B20" s="179"/>
      <c r="C20" s="179"/>
      <c r="D20" s="179"/>
      <c r="E20" s="179"/>
      <c r="F20" s="179"/>
      <c r="G20" s="179"/>
      <c r="H20" s="179"/>
      <c r="I20" s="179"/>
      <c r="J20" s="179"/>
      <c r="K20" s="179"/>
      <c r="L20" s="179"/>
      <c r="M20" s="179"/>
      <c r="N20" s="179"/>
      <c r="O20" s="179"/>
      <c r="P20" s="179"/>
      <c r="Q20" s="14"/>
    </row>
    <row r="21" spans="1:28" ht="6.75" customHeight="1">
      <c r="A21" s="13"/>
      <c r="B21" s="13"/>
      <c r="C21" s="13"/>
      <c r="D21" s="13"/>
      <c r="E21" s="13"/>
      <c r="F21" s="13"/>
      <c r="G21" s="13"/>
      <c r="H21" s="13"/>
      <c r="I21" s="13"/>
      <c r="J21" s="13"/>
      <c r="K21" s="13"/>
      <c r="L21" s="13"/>
      <c r="M21" s="13"/>
      <c r="N21" s="13"/>
      <c r="O21" s="14"/>
      <c r="P21" s="14"/>
      <c r="Q21" s="14"/>
    </row>
    <row r="22" spans="1:28" ht="15" customHeight="1">
      <c r="A22" s="2" t="s">
        <v>23</v>
      </c>
      <c r="B22" s="2"/>
      <c r="C22" s="15"/>
      <c r="D22" s="178" t="s">
        <v>24</v>
      </c>
      <c r="E22" s="163"/>
      <c r="F22" s="163"/>
      <c r="G22" s="163"/>
      <c r="H22" s="163"/>
      <c r="I22" s="163"/>
      <c r="J22" s="163"/>
      <c r="K22" s="163"/>
      <c r="L22" s="163"/>
      <c r="M22" s="163"/>
      <c r="N22" s="163"/>
      <c r="O22" s="1"/>
      <c r="P22" s="1"/>
      <c r="Q22" s="1"/>
    </row>
    <row r="23" spans="1:28" ht="28.5" customHeight="1">
      <c r="A23" s="1"/>
      <c r="B23" s="1"/>
      <c r="C23" s="169" t="s">
        <v>25</v>
      </c>
      <c r="D23" s="163"/>
      <c r="E23" s="163"/>
      <c r="F23" s="163"/>
      <c r="G23" s="163"/>
      <c r="H23" s="163"/>
      <c r="I23" s="163"/>
      <c r="J23" s="163"/>
      <c r="K23" s="163"/>
      <c r="L23" s="163"/>
      <c r="M23" s="163"/>
      <c r="N23" s="163"/>
      <c r="O23" s="163"/>
      <c r="P23" s="163"/>
      <c r="Q23" s="5" t="s">
        <v>26</v>
      </c>
      <c r="AB23" s="16"/>
    </row>
    <row r="24" spans="1:28" ht="78" customHeight="1">
      <c r="A24" s="17" t="s">
        <v>27</v>
      </c>
      <c r="B24" s="17"/>
      <c r="C24" s="15"/>
      <c r="D24" s="169" t="s">
        <v>28</v>
      </c>
      <c r="E24" s="163"/>
      <c r="F24" s="163"/>
      <c r="G24" s="163"/>
      <c r="H24" s="163"/>
      <c r="I24" s="163"/>
      <c r="J24" s="163"/>
      <c r="K24" s="163"/>
      <c r="L24" s="163"/>
      <c r="M24" s="163"/>
      <c r="N24" s="163"/>
      <c r="O24" s="163"/>
      <c r="P24" s="163"/>
      <c r="Q24" s="5" t="s">
        <v>29</v>
      </c>
    </row>
    <row r="25" spans="1:28" ht="48" customHeight="1">
      <c r="A25" s="1"/>
      <c r="B25" s="1"/>
      <c r="C25" s="183" t="s">
        <v>30</v>
      </c>
      <c r="D25" s="163"/>
      <c r="E25" s="163"/>
      <c r="F25" s="163"/>
      <c r="G25" s="163"/>
      <c r="H25" s="163"/>
      <c r="I25" s="163"/>
      <c r="J25" s="163"/>
      <c r="K25" s="163"/>
      <c r="L25" s="163"/>
      <c r="M25" s="163"/>
      <c r="N25" s="163"/>
      <c r="O25" s="163"/>
      <c r="P25" s="163"/>
      <c r="Q25" s="5" t="s">
        <v>31</v>
      </c>
    </row>
    <row r="26" spans="1:28" ht="7.5" customHeight="1">
      <c r="A26" s="184"/>
      <c r="B26" s="163"/>
      <c r="C26" s="163"/>
      <c r="D26" s="163"/>
      <c r="E26" s="163"/>
      <c r="F26" s="163"/>
      <c r="G26" s="163"/>
      <c r="H26" s="163"/>
      <c r="I26" s="163"/>
      <c r="J26" s="163"/>
      <c r="K26" s="163"/>
      <c r="L26" s="163"/>
      <c r="M26" s="163"/>
      <c r="N26" s="163"/>
      <c r="O26" s="1"/>
      <c r="P26" s="1"/>
      <c r="Q26" s="19"/>
    </row>
    <row r="27" spans="1:28" ht="13.5" customHeight="1">
      <c r="A27" s="185" t="s">
        <v>32</v>
      </c>
      <c r="B27" s="163"/>
      <c r="C27" s="163"/>
      <c r="D27" s="163"/>
      <c r="E27" s="163"/>
      <c r="F27" s="1"/>
      <c r="G27" s="1"/>
      <c r="H27" s="1"/>
      <c r="I27" s="1"/>
      <c r="J27" s="1"/>
      <c r="K27" s="1"/>
      <c r="L27" s="1"/>
      <c r="M27" s="1"/>
      <c r="N27" s="1"/>
      <c r="O27" s="1"/>
      <c r="P27" s="1"/>
      <c r="Q27" s="1"/>
    </row>
    <row r="28" spans="1:28" ht="28.5" customHeight="1">
      <c r="A28" s="17"/>
      <c r="B28" s="20" t="s">
        <v>33</v>
      </c>
      <c r="C28" s="186" t="s">
        <v>34</v>
      </c>
      <c r="D28" s="163"/>
      <c r="E28" s="163"/>
      <c r="F28" s="163"/>
      <c r="G28" s="163"/>
      <c r="H28" s="163"/>
      <c r="I28" s="163"/>
      <c r="J28" s="163"/>
      <c r="K28" s="163"/>
      <c r="L28" s="163"/>
      <c r="M28" s="163"/>
      <c r="N28" s="163"/>
      <c r="O28" s="163"/>
      <c r="P28" s="163"/>
      <c r="Q28" s="5" t="s">
        <v>35</v>
      </c>
    </row>
    <row r="29" spans="1:28" ht="28.5" customHeight="1">
      <c r="A29" s="1"/>
      <c r="B29" s="20" t="s">
        <v>33</v>
      </c>
      <c r="C29" s="186" t="s">
        <v>36</v>
      </c>
      <c r="D29" s="163"/>
      <c r="E29" s="163"/>
      <c r="F29" s="163"/>
      <c r="G29" s="163"/>
      <c r="H29" s="163"/>
      <c r="I29" s="163"/>
      <c r="J29" s="163"/>
      <c r="K29" s="163"/>
      <c r="L29" s="163"/>
      <c r="M29" s="163"/>
      <c r="N29" s="163"/>
      <c r="O29" s="163"/>
      <c r="P29" s="163"/>
      <c r="Q29" s="5" t="s">
        <v>37</v>
      </c>
    </row>
    <row r="30" spans="1:28" ht="13.5" customHeight="1">
      <c r="A30" s="1"/>
      <c r="B30" s="20" t="s">
        <v>33</v>
      </c>
      <c r="C30" s="186" t="s">
        <v>38</v>
      </c>
      <c r="D30" s="163"/>
      <c r="E30" s="163"/>
      <c r="F30" s="163"/>
      <c r="G30" s="163"/>
      <c r="H30" s="163"/>
      <c r="I30" s="163"/>
      <c r="J30" s="163"/>
      <c r="K30" s="163"/>
      <c r="L30" s="163"/>
      <c r="M30" s="163"/>
      <c r="N30" s="163"/>
      <c r="O30" s="1"/>
      <c r="P30" s="1"/>
      <c r="Q30" s="5" t="s">
        <v>39</v>
      </c>
    </row>
    <row r="31" spans="1:28" ht="13.5" customHeight="1">
      <c r="A31" s="1"/>
      <c r="B31" s="20" t="s">
        <v>33</v>
      </c>
      <c r="C31" s="187" t="s">
        <v>40</v>
      </c>
      <c r="D31" s="163"/>
      <c r="E31" s="163"/>
      <c r="F31" s="163"/>
      <c r="G31" s="163"/>
      <c r="H31" s="163"/>
      <c r="I31" s="163"/>
      <c r="J31" s="163"/>
      <c r="K31" s="163"/>
      <c r="L31" s="163"/>
      <c r="M31" s="163"/>
      <c r="N31" s="163"/>
      <c r="O31" s="1"/>
      <c r="P31" s="1"/>
      <c r="Q31" s="5" t="s">
        <v>41</v>
      </c>
    </row>
    <row r="32" spans="1:28" ht="13.5" customHeight="1">
      <c r="A32" s="1"/>
      <c r="B32" s="20" t="s">
        <v>33</v>
      </c>
      <c r="C32" s="187" t="s">
        <v>42</v>
      </c>
      <c r="D32" s="163"/>
      <c r="E32" s="163"/>
      <c r="F32" s="163"/>
      <c r="G32" s="163"/>
      <c r="H32" s="163"/>
      <c r="I32" s="163"/>
      <c r="J32" s="163"/>
      <c r="K32" s="163"/>
      <c r="L32" s="163"/>
      <c r="M32" s="163"/>
      <c r="N32" s="163"/>
      <c r="O32" s="1"/>
      <c r="P32" s="1"/>
      <c r="Q32" s="5" t="s">
        <v>43</v>
      </c>
    </row>
    <row r="33" spans="1:36" ht="39" customHeight="1">
      <c r="A33" s="1"/>
      <c r="B33" s="20" t="s">
        <v>33</v>
      </c>
      <c r="C33" s="186" t="s">
        <v>44</v>
      </c>
      <c r="D33" s="163"/>
      <c r="E33" s="163"/>
      <c r="F33" s="163"/>
      <c r="G33" s="163"/>
      <c r="H33" s="163"/>
      <c r="I33" s="163"/>
      <c r="J33" s="163"/>
      <c r="K33" s="163"/>
      <c r="L33" s="163"/>
      <c r="M33" s="163"/>
      <c r="N33" s="163"/>
      <c r="O33" s="163"/>
      <c r="P33" s="163"/>
      <c r="Q33" s="5" t="s">
        <v>45</v>
      </c>
    </row>
    <row r="34" spans="1:36" ht="13.5" customHeight="1">
      <c r="A34" s="1" t="s">
        <v>46</v>
      </c>
      <c r="B34" s="1"/>
      <c r="C34" s="1"/>
      <c r="D34" s="1"/>
      <c r="E34" s="1"/>
      <c r="F34" s="1"/>
      <c r="G34" s="1"/>
      <c r="H34" s="1"/>
      <c r="I34" s="1"/>
      <c r="J34" s="1"/>
      <c r="K34" s="1"/>
      <c r="L34" s="1"/>
      <c r="M34" s="1"/>
      <c r="N34" s="1"/>
      <c r="O34" s="22"/>
      <c r="P34" s="22"/>
      <c r="Q34" s="1"/>
      <c r="R34" s="22"/>
      <c r="S34" s="22"/>
      <c r="T34" s="22"/>
      <c r="U34" s="22"/>
      <c r="V34" s="22"/>
      <c r="W34" s="22"/>
      <c r="X34" s="22"/>
      <c r="Y34" s="22"/>
      <c r="Z34" s="22"/>
      <c r="AA34" s="22"/>
      <c r="AB34" s="22"/>
      <c r="AC34" s="22"/>
      <c r="AD34" s="22"/>
      <c r="AE34" s="22"/>
      <c r="AF34" s="22"/>
      <c r="AG34" s="22"/>
      <c r="AH34" s="22"/>
      <c r="AI34" s="22"/>
      <c r="AJ34" s="22"/>
    </row>
    <row r="35" spans="1:36" ht="12" customHeight="1">
      <c r="A35" s="23"/>
      <c r="B35" s="24" t="s">
        <v>4</v>
      </c>
      <c r="C35" s="205" t="s">
        <v>47</v>
      </c>
      <c r="D35" s="163"/>
      <c r="E35" s="163"/>
      <c r="F35" s="163"/>
      <c r="G35" s="163"/>
      <c r="H35" s="163"/>
      <c r="I35" s="163"/>
      <c r="J35" s="163"/>
      <c r="K35" s="163"/>
      <c r="L35" s="163"/>
      <c r="M35" s="163"/>
      <c r="N35" s="163"/>
      <c r="O35" s="163"/>
      <c r="P35" s="163"/>
      <c r="Q35" s="12" t="s">
        <v>15</v>
      </c>
      <c r="R35" s="22"/>
      <c r="S35" s="22"/>
      <c r="T35" s="22"/>
      <c r="U35" s="22"/>
      <c r="V35" s="22"/>
      <c r="W35" s="22"/>
      <c r="X35" s="22"/>
      <c r="Y35" s="22"/>
      <c r="Z35" s="22"/>
      <c r="AA35" s="22"/>
      <c r="AB35" s="22"/>
      <c r="AC35" s="22"/>
      <c r="AD35" s="22"/>
      <c r="AE35" s="22"/>
      <c r="AF35" s="22"/>
      <c r="AG35" s="22"/>
      <c r="AH35" s="22"/>
      <c r="AI35" s="22"/>
      <c r="AJ35" s="22"/>
    </row>
    <row r="36" spans="1:36" ht="12" customHeight="1">
      <c r="A36" s="23"/>
      <c r="B36" s="24" t="s">
        <v>7</v>
      </c>
      <c r="C36" s="186" t="s">
        <v>48</v>
      </c>
      <c r="D36" s="163"/>
      <c r="E36" s="163"/>
      <c r="F36" s="163"/>
      <c r="G36" s="163"/>
      <c r="H36" s="163"/>
      <c r="I36" s="163"/>
      <c r="J36" s="163"/>
      <c r="K36" s="163"/>
      <c r="L36" s="163"/>
      <c r="M36" s="163"/>
      <c r="N36" s="163"/>
      <c r="O36" s="163"/>
      <c r="P36" s="163"/>
      <c r="Q36" s="12" t="s">
        <v>15</v>
      </c>
      <c r="R36" s="22"/>
      <c r="S36" s="22"/>
      <c r="T36" s="22"/>
      <c r="U36" s="22"/>
      <c r="V36" s="22"/>
      <c r="W36" s="22"/>
      <c r="X36" s="22"/>
      <c r="Y36" s="22"/>
      <c r="Z36" s="22"/>
      <c r="AA36" s="22"/>
      <c r="AB36" s="25"/>
      <c r="AC36" s="22"/>
      <c r="AD36" s="22"/>
      <c r="AE36" s="22"/>
      <c r="AF36" s="22"/>
      <c r="AG36" s="22"/>
      <c r="AH36" s="22"/>
      <c r="AI36" s="22"/>
      <c r="AJ36" s="22"/>
    </row>
    <row r="37" spans="1:36" ht="28.5" customHeight="1">
      <c r="A37" s="23"/>
      <c r="B37" s="24" t="s">
        <v>10</v>
      </c>
      <c r="C37" s="186" t="s">
        <v>49</v>
      </c>
      <c r="D37" s="163"/>
      <c r="E37" s="163"/>
      <c r="F37" s="163"/>
      <c r="G37" s="163"/>
      <c r="H37" s="163"/>
      <c r="I37" s="163"/>
      <c r="J37" s="163"/>
      <c r="K37" s="163"/>
      <c r="L37" s="163"/>
      <c r="M37" s="163"/>
      <c r="N37" s="163"/>
      <c r="O37" s="163"/>
      <c r="P37" s="163"/>
      <c r="Q37" s="5" t="s">
        <v>50</v>
      </c>
    </row>
    <row r="38" spans="1:36" ht="13.5" customHeight="1">
      <c r="A38" s="1" t="s">
        <v>51</v>
      </c>
      <c r="B38" s="1"/>
      <c r="C38" s="1"/>
      <c r="D38" s="1"/>
      <c r="E38" s="1"/>
      <c r="F38" s="1"/>
      <c r="G38" s="1"/>
      <c r="H38" s="1"/>
      <c r="I38" s="1"/>
      <c r="J38" s="1"/>
      <c r="K38" s="1"/>
      <c r="L38" s="1"/>
      <c r="M38" s="1"/>
      <c r="N38" s="1"/>
      <c r="O38" s="22"/>
      <c r="P38" s="22"/>
      <c r="Q38" s="1"/>
      <c r="R38" s="22"/>
      <c r="S38" s="22"/>
      <c r="T38" s="22"/>
      <c r="U38" s="22"/>
      <c r="V38" s="22"/>
      <c r="W38" s="22"/>
      <c r="X38" s="22"/>
      <c r="Y38" s="22"/>
      <c r="Z38" s="22"/>
      <c r="AA38" s="22"/>
      <c r="AB38" s="22"/>
      <c r="AC38" s="22"/>
      <c r="AD38" s="22"/>
      <c r="AE38" s="22"/>
      <c r="AF38" s="22"/>
      <c r="AG38" s="22"/>
      <c r="AH38" s="22"/>
      <c r="AI38" s="22"/>
      <c r="AJ38" s="22"/>
    </row>
    <row r="39" spans="1:36" ht="13.5" customHeight="1">
      <c r="A39" s="1"/>
      <c r="B39" s="20" t="s">
        <v>33</v>
      </c>
      <c r="C39" s="186" t="s">
        <v>52</v>
      </c>
      <c r="D39" s="163"/>
      <c r="E39" s="163"/>
      <c r="F39" s="163"/>
      <c r="G39" s="163"/>
      <c r="H39" s="163"/>
      <c r="I39" s="163"/>
      <c r="J39" s="163"/>
      <c r="K39" s="163"/>
      <c r="L39" s="163"/>
      <c r="M39" s="163"/>
      <c r="N39" s="163"/>
      <c r="O39" s="1"/>
      <c r="P39" s="1"/>
      <c r="Q39" s="5" t="s">
        <v>53</v>
      </c>
    </row>
    <row r="40" spans="1:36" ht="33.75" customHeight="1">
      <c r="A40" s="1"/>
      <c r="B40" s="20" t="s">
        <v>33</v>
      </c>
      <c r="C40" s="206" t="s">
        <v>54</v>
      </c>
      <c r="D40" s="163"/>
      <c r="E40" s="163"/>
      <c r="F40" s="163"/>
      <c r="G40" s="163"/>
      <c r="H40" s="163"/>
      <c r="I40" s="163"/>
      <c r="J40" s="163"/>
      <c r="K40" s="163"/>
      <c r="L40" s="163"/>
      <c r="M40" s="163"/>
      <c r="N40" s="163"/>
      <c r="O40" s="163"/>
      <c r="P40" s="163"/>
      <c r="Q40" s="26" t="s">
        <v>55</v>
      </c>
      <c r="AB40" s="22"/>
    </row>
    <row r="41" spans="1:36" ht="13.5" customHeight="1">
      <c r="A41" s="165" t="s">
        <v>56</v>
      </c>
      <c r="B41" s="163"/>
      <c r="C41" s="163"/>
      <c r="D41" s="163"/>
      <c r="E41" s="163"/>
      <c r="F41" s="3"/>
      <c r="G41" s="3"/>
      <c r="H41" s="3"/>
      <c r="I41" s="3"/>
      <c r="J41" s="3"/>
      <c r="K41" s="3"/>
      <c r="L41" s="3"/>
      <c r="M41" s="3"/>
      <c r="N41" s="3"/>
    </row>
    <row r="42" spans="1:36" ht="17.25" customHeight="1">
      <c r="A42" s="3"/>
      <c r="B42" s="191" t="s">
        <v>57</v>
      </c>
      <c r="C42" s="193" t="s">
        <v>58</v>
      </c>
      <c r="D42" s="194"/>
      <c r="E42" s="199"/>
      <c r="F42" s="193" t="s">
        <v>59</v>
      </c>
      <c r="G42" s="194"/>
      <c r="H42" s="199"/>
      <c r="I42" s="193" t="s">
        <v>60</v>
      </c>
      <c r="J42" s="194"/>
      <c r="K42" s="194"/>
      <c r="L42" s="194"/>
      <c r="M42" s="199"/>
      <c r="N42" s="200" t="s">
        <v>61</v>
      </c>
      <c r="O42" s="202" t="s">
        <v>62</v>
      </c>
      <c r="P42" s="203"/>
    </row>
    <row r="43" spans="1:36" ht="17.25" customHeight="1">
      <c r="A43" s="3"/>
      <c r="B43" s="192"/>
      <c r="C43" s="27" t="s">
        <v>63</v>
      </c>
      <c r="D43" s="181" t="s">
        <v>64</v>
      </c>
      <c r="E43" s="175"/>
      <c r="F43" s="27" t="s">
        <v>63</v>
      </c>
      <c r="G43" s="181" t="s">
        <v>64</v>
      </c>
      <c r="H43" s="175"/>
      <c r="I43" s="27" t="s">
        <v>63</v>
      </c>
      <c r="J43" s="181" t="s">
        <v>64</v>
      </c>
      <c r="K43" s="182"/>
      <c r="L43" s="29" t="s">
        <v>65</v>
      </c>
      <c r="M43" s="30" t="s">
        <v>66</v>
      </c>
      <c r="N43" s="201"/>
      <c r="O43" s="201"/>
      <c r="P43" s="204"/>
    </row>
    <row r="44" spans="1:36" ht="13.5" customHeight="1">
      <c r="A44" s="3"/>
      <c r="B44" s="31" t="s">
        <v>67</v>
      </c>
      <c r="C44" s="32">
        <v>15000</v>
      </c>
      <c r="D44" s="33">
        <v>1000</v>
      </c>
      <c r="E44" s="34" t="s">
        <v>68</v>
      </c>
      <c r="F44" s="32">
        <v>20000</v>
      </c>
      <c r="G44" s="33">
        <v>500</v>
      </c>
      <c r="H44" s="34" t="s">
        <v>68</v>
      </c>
      <c r="I44" s="32">
        <v>7000</v>
      </c>
      <c r="J44" s="33">
        <v>2000</v>
      </c>
      <c r="K44" s="35" t="s">
        <v>68</v>
      </c>
      <c r="L44" s="36">
        <v>5000</v>
      </c>
      <c r="M44" s="37">
        <v>2000</v>
      </c>
      <c r="N44" s="38">
        <v>0</v>
      </c>
      <c r="O44" s="39"/>
      <c r="P44" s="40">
        <v>0</v>
      </c>
    </row>
    <row r="45" spans="1:36" ht="13.5" customHeight="1">
      <c r="A45" s="3"/>
      <c r="B45" s="31" t="s">
        <v>69</v>
      </c>
      <c r="C45" s="32">
        <v>15000</v>
      </c>
      <c r="D45" s="33">
        <v>1000</v>
      </c>
      <c r="E45" s="34" t="s">
        <v>68</v>
      </c>
      <c r="F45" s="32">
        <v>18000</v>
      </c>
      <c r="G45" s="33">
        <v>500</v>
      </c>
      <c r="H45" s="34" t="s">
        <v>68</v>
      </c>
      <c r="I45" s="32">
        <v>7000</v>
      </c>
      <c r="J45" s="33">
        <v>2000</v>
      </c>
      <c r="K45" s="35" t="s">
        <v>68</v>
      </c>
      <c r="L45" s="36">
        <v>5000</v>
      </c>
      <c r="M45" s="37">
        <v>2000</v>
      </c>
      <c r="N45" s="38">
        <v>0</v>
      </c>
      <c r="O45" s="39"/>
      <c r="P45" s="40">
        <v>0</v>
      </c>
    </row>
    <row r="46" spans="1:36" ht="13.5" customHeight="1">
      <c r="A46" s="3"/>
      <c r="B46" s="31" t="s">
        <v>70</v>
      </c>
      <c r="C46" s="32">
        <v>15000</v>
      </c>
      <c r="D46" s="33">
        <v>1000</v>
      </c>
      <c r="E46" s="34" t="s">
        <v>68</v>
      </c>
      <c r="F46" s="32">
        <v>12000</v>
      </c>
      <c r="G46" s="33">
        <v>300</v>
      </c>
      <c r="H46" s="34" t="s">
        <v>68</v>
      </c>
      <c r="I46" s="32">
        <v>2500</v>
      </c>
      <c r="J46" s="33">
        <v>1000</v>
      </c>
      <c r="K46" s="35" t="s">
        <v>68</v>
      </c>
      <c r="L46" s="36">
        <v>5000</v>
      </c>
      <c r="M46" s="37">
        <v>2000</v>
      </c>
      <c r="N46" s="38">
        <v>8800</v>
      </c>
      <c r="O46" s="41">
        <v>200</v>
      </c>
      <c r="P46" s="42" t="s">
        <v>68</v>
      </c>
    </row>
    <row r="47" spans="1:36" ht="13.5" customHeight="1">
      <c r="A47" s="3"/>
      <c r="B47" s="31" t="s">
        <v>71</v>
      </c>
      <c r="C47" s="32">
        <v>8000</v>
      </c>
      <c r="D47" s="33">
        <v>1000</v>
      </c>
      <c r="E47" s="34" t="s">
        <v>68</v>
      </c>
      <c r="F47" s="32">
        <v>3000</v>
      </c>
      <c r="G47" s="33">
        <v>200</v>
      </c>
      <c r="H47" s="34" t="s">
        <v>68</v>
      </c>
      <c r="I47" s="32">
        <v>2500</v>
      </c>
      <c r="J47" s="33">
        <v>700</v>
      </c>
      <c r="K47" s="35" t="s">
        <v>68</v>
      </c>
      <c r="L47" s="36">
        <v>5000</v>
      </c>
      <c r="M47" s="37">
        <v>2000</v>
      </c>
      <c r="N47" s="38">
        <v>3000</v>
      </c>
      <c r="O47" s="39"/>
      <c r="P47" s="40">
        <v>0</v>
      </c>
    </row>
    <row r="48" spans="1:36" ht="13.5" customHeight="1">
      <c r="A48" s="3"/>
      <c r="B48" s="43" t="s">
        <v>72</v>
      </c>
      <c r="C48" s="44">
        <v>8000</v>
      </c>
      <c r="D48" s="45">
        <v>1000</v>
      </c>
      <c r="E48" s="46" t="s">
        <v>68</v>
      </c>
      <c r="F48" s="44">
        <v>3000</v>
      </c>
      <c r="G48" s="45">
        <v>200</v>
      </c>
      <c r="H48" s="46" t="s">
        <v>68</v>
      </c>
      <c r="I48" s="44">
        <v>2500</v>
      </c>
      <c r="J48" s="45">
        <v>0</v>
      </c>
      <c r="K48" s="47" t="s">
        <v>68</v>
      </c>
      <c r="L48" s="48">
        <v>5000</v>
      </c>
      <c r="M48" s="49">
        <v>2000</v>
      </c>
      <c r="N48" s="50">
        <v>0</v>
      </c>
      <c r="O48" s="39"/>
      <c r="P48" s="40">
        <v>0</v>
      </c>
    </row>
    <row r="49" spans="1:36" ht="13.5" customHeight="1">
      <c r="A49" s="3"/>
      <c r="B49" s="31" t="s">
        <v>73</v>
      </c>
      <c r="C49" s="32">
        <v>15000</v>
      </c>
      <c r="D49" s="33">
        <v>1000</v>
      </c>
      <c r="E49" s="34" t="s">
        <v>68</v>
      </c>
      <c r="F49" s="32">
        <v>5000</v>
      </c>
      <c r="G49" s="33">
        <v>500</v>
      </c>
      <c r="H49" s="34" t="s">
        <v>68</v>
      </c>
      <c r="I49" s="32">
        <v>7000</v>
      </c>
      <c r="J49" s="33">
        <v>2000</v>
      </c>
      <c r="K49" s="35" t="s">
        <v>68</v>
      </c>
      <c r="L49" s="36">
        <v>5000</v>
      </c>
      <c r="M49" s="37">
        <v>2000</v>
      </c>
      <c r="N49" s="38">
        <v>0</v>
      </c>
      <c r="O49" s="39"/>
      <c r="P49" s="40">
        <v>0</v>
      </c>
    </row>
    <row r="50" spans="1:36" ht="13.5" customHeight="1">
      <c r="A50" s="3"/>
      <c r="B50" s="31" t="s">
        <v>74</v>
      </c>
      <c r="C50" s="32">
        <v>15000</v>
      </c>
      <c r="D50" s="33">
        <v>1000</v>
      </c>
      <c r="E50" s="34" t="s">
        <v>68</v>
      </c>
      <c r="F50" s="32">
        <v>5000</v>
      </c>
      <c r="G50" s="33">
        <v>500</v>
      </c>
      <c r="H50" s="34" t="s">
        <v>68</v>
      </c>
      <c r="I50" s="32">
        <v>7000</v>
      </c>
      <c r="J50" s="33">
        <v>2000</v>
      </c>
      <c r="K50" s="35" t="s">
        <v>68</v>
      </c>
      <c r="L50" s="36">
        <v>5000</v>
      </c>
      <c r="M50" s="37">
        <v>2000</v>
      </c>
      <c r="N50" s="38">
        <v>0</v>
      </c>
      <c r="O50" s="39"/>
      <c r="P50" s="40">
        <v>0</v>
      </c>
    </row>
    <row r="51" spans="1:36" ht="13.5" customHeight="1">
      <c r="A51" s="3"/>
      <c r="B51" s="31" t="s">
        <v>75</v>
      </c>
      <c r="C51" s="32">
        <v>15000</v>
      </c>
      <c r="D51" s="33">
        <v>1000</v>
      </c>
      <c r="E51" s="34" t="s">
        <v>68</v>
      </c>
      <c r="F51" s="32">
        <v>5000</v>
      </c>
      <c r="G51" s="33">
        <v>300</v>
      </c>
      <c r="H51" s="34" t="s">
        <v>68</v>
      </c>
      <c r="I51" s="32">
        <v>2500</v>
      </c>
      <c r="J51" s="33">
        <v>1000</v>
      </c>
      <c r="K51" s="35" t="s">
        <v>68</v>
      </c>
      <c r="L51" s="36">
        <v>5000</v>
      </c>
      <c r="M51" s="37">
        <v>2000</v>
      </c>
      <c r="N51" s="38">
        <v>0</v>
      </c>
      <c r="O51" s="41">
        <v>200</v>
      </c>
      <c r="P51" s="42" t="s">
        <v>68</v>
      </c>
    </row>
    <row r="52" spans="1:36" ht="13.5" customHeight="1">
      <c r="A52" s="3"/>
      <c r="B52" s="31" t="s">
        <v>76</v>
      </c>
      <c r="C52" s="32">
        <v>8000</v>
      </c>
      <c r="D52" s="33">
        <v>1000</v>
      </c>
      <c r="E52" s="34" t="s">
        <v>68</v>
      </c>
      <c r="F52" s="32">
        <v>3000</v>
      </c>
      <c r="G52" s="33">
        <v>200</v>
      </c>
      <c r="H52" s="34" t="s">
        <v>68</v>
      </c>
      <c r="I52" s="32">
        <v>2500</v>
      </c>
      <c r="J52" s="33">
        <v>700</v>
      </c>
      <c r="K52" s="35" t="s">
        <v>68</v>
      </c>
      <c r="L52" s="36">
        <v>5000</v>
      </c>
      <c r="M52" s="37">
        <v>2000</v>
      </c>
      <c r="N52" s="38">
        <v>0</v>
      </c>
      <c r="O52" s="39"/>
      <c r="P52" s="40">
        <v>0</v>
      </c>
    </row>
    <row r="53" spans="1:36" ht="13.5" customHeight="1">
      <c r="A53" s="3"/>
      <c r="B53" s="51" t="s">
        <v>77</v>
      </c>
      <c r="C53" s="52">
        <v>15000</v>
      </c>
      <c r="D53" s="53">
        <v>1000</v>
      </c>
      <c r="E53" s="54" t="s">
        <v>68</v>
      </c>
      <c r="F53" s="52">
        <v>20000</v>
      </c>
      <c r="G53" s="53">
        <v>500</v>
      </c>
      <c r="H53" s="54" t="s">
        <v>68</v>
      </c>
      <c r="I53" s="52">
        <v>7000</v>
      </c>
      <c r="J53" s="53">
        <v>1500</v>
      </c>
      <c r="K53" s="55" t="s">
        <v>68</v>
      </c>
      <c r="L53" s="56">
        <v>5000</v>
      </c>
      <c r="M53" s="57">
        <v>2000</v>
      </c>
      <c r="N53" s="58">
        <v>0</v>
      </c>
      <c r="O53" s="59"/>
      <c r="P53" s="60">
        <v>0</v>
      </c>
    </row>
    <row r="54" spans="1:36" ht="70.5" customHeight="1">
      <c r="A54" s="1"/>
      <c r="B54" s="188" t="s">
        <v>78</v>
      </c>
      <c r="C54" s="189"/>
      <c r="D54" s="189"/>
      <c r="E54" s="189"/>
      <c r="F54" s="189"/>
      <c r="G54" s="189"/>
      <c r="H54" s="189"/>
      <c r="I54" s="189"/>
      <c r="J54" s="189"/>
      <c r="K54" s="189"/>
      <c r="L54" s="189"/>
      <c r="M54" s="189"/>
      <c r="N54" s="189"/>
      <c r="O54" s="189"/>
      <c r="P54" s="189"/>
      <c r="Q54" s="26" t="s">
        <v>79</v>
      </c>
    </row>
    <row r="55" spans="1:36" ht="15" customHeight="1">
      <c r="A55" s="225" t="s">
        <v>80</v>
      </c>
      <c r="B55" s="225"/>
      <c r="C55" s="225"/>
      <c r="D55" s="225"/>
      <c r="E55" s="225"/>
      <c r="F55" s="225"/>
      <c r="G55" s="225"/>
      <c r="I55" s="190" t="s">
        <v>81</v>
      </c>
      <c r="J55" s="163"/>
      <c r="K55" s="163"/>
      <c r="L55" s="163"/>
      <c r="M55" s="163"/>
      <c r="N55" s="163"/>
      <c r="O55" s="163"/>
      <c r="P55" s="163"/>
      <c r="AE55" s="61"/>
      <c r="AF55" s="61"/>
      <c r="AG55" s="61"/>
      <c r="AH55" s="61"/>
      <c r="AI55" s="61"/>
      <c r="AJ55" s="61"/>
    </row>
    <row r="56" spans="1:36" ht="18" customHeight="1">
      <c r="A56" s="3"/>
      <c r="B56" s="191" t="s">
        <v>57</v>
      </c>
      <c r="C56" s="193" t="s">
        <v>60</v>
      </c>
      <c r="D56" s="194"/>
      <c r="E56" s="194"/>
      <c r="F56" s="194"/>
      <c r="G56" s="195"/>
      <c r="H56" s="62" t="s">
        <v>82</v>
      </c>
      <c r="I56" s="163"/>
      <c r="J56" s="163"/>
      <c r="K56" s="163"/>
      <c r="L56" s="163"/>
      <c r="M56" s="163"/>
      <c r="N56" s="163"/>
      <c r="O56" s="163"/>
      <c r="P56" s="163"/>
      <c r="AD56" s="61"/>
      <c r="AE56" s="61"/>
      <c r="AF56" s="61"/>
      <c r="AG56" s="61"/>
      <c r="AH56" s="61"/>
      <c r="AI56" s="61"/>
      <c r="AJ56" s="61"/>
    </row>
    <row r="57" spans="1:36" ht="18" customHeight="1">
      <c r="A57" s="3"/>
      <c r="B57" s="192"/>
      <c r="C57" s="27" t="s">
        <v>63</v>
      </c>
      <c r="D57" s="181" t="s">
        <v>64</v>
      </c>
      <c r="E57" s="182"/>
      <c r="F57" s="29" t="s">
        <v>65</v>
      </c>
      <c r="G57" s="28" t="s">
        <v>66</v>
      </c>
      <c r="H57" s="63" t="s">
        <v>63</v>
      </c>
      <c r="I57" s="163"/>
      <c r="J57" s="163"/>
      <c r="K57" s="163"/>
      <c r="L57" s="163"/>
      <c r="M57" s="163"/>
      <c r="N57" s="163"/>
      <c r="O57" s="163"/>
      <c r="P57" s="163"/>
      <c r="AD57" s="61"/>
      <c r="AE57" s="61"/>
      <c r="AF57" s="61"/>
      <c r="AG57" s="61"/>
      <c r="AH57" s="61"/>
      <c r="AI57" s="61"/>
      <c r="AJ57" s="61"/>
    </row>
    <row r="58" spans="1:36" ht="14.25" customHeight="1">
      <c r="A58" s="3"/>
      <c r="B58" s="31" t="s">
        <v>83</v>
      </c>
      <c r="C58" s="32">
        <v>3000</v>
      </c>
      <c r="D58" s="33">
        <v>1000</v>
      </c>
      <c r="E58" s="35" t="s">
        <v>68</v>
      </c>
      <c r="F58" s="36">
        <v>5000</v>
      </c>
      <c r="G58" s="64">
        <v>2000</v>
      </c>
      <c r="H58" s="65">
        <v>10000</v>
      </c>
      <c r="I58" s="163"/>
      <c r="J58" s="163"/>
      <c r="K58" s="163"/>
      <c r="L58" s="163"/>
      <c r="M58" s="163"/>
      <c r="N58" s="163"/>
      <c r="O58" s="163"/>
      <c r="P58" s="163"/>
      <c r="AD58" s="61"/>
      <c r="AE58" s="61"/>
      <c r="AF58" s="61"/>
      <c r="AG58" s="61"/>
      <c r="AH58" s="61"/>
      <c r="AI58" s="61"/>
      <c r="AJ58" s="61"/>
    </row>
    <row r="59" spans="1:36" ht="14.25" customHeight="1">
      <c r="A59" s="3"/>
      <c r="B59" s="31" t="s">
        <v>84</v>
      </c>
      <c r="C59" s="32">
        <v>2000</v>
      </c>
      <c r="D59" s="33">
        <v>700</v>
      </c>
      <c r="E59" s="35" t="s">
        <v>68</v>
      </c>
      <c r="F59" s="36">
        <v>5000</v>
      </c>
      <c r="G59" s="64">
        <v>2000</v>
      </c>
      <c r="H59" s="65">
        <v>10000</v>
      </c>
      <c r="I59" s="163"/>
      <c r="J59" s="163"/>
      <c r="K59" s="163"/>
      <c r="L59" s="163"/>
      <c r="M59" s="163"/>
      <c r="N59" s="163"/>
      <c r="O59" s="163"/>
      <c r="P59" s="163"/>
      <c r="AD59" s="61"/>
      <c r="AE59" s="61"/>
      <c r="AF59" s="61"/>
      <c r="AG59" s="61"/>
      <c r="AH59" s="61"/>
      <c r="AI59" s="61"/>
      <c r="AJ59" s="61"/>
    </row>
    <row r="60" spans="1:36" ht="14.25" customHeight="1">
      <c r="A60" s="3"/>
      <c r="B60" s="31" t="s">
        <v>85</v>
      </c>
      <c r="C60" s="32">
        <v>2000</v>
      </c>
      <c r="D60" s="33">
        <v>500</v>
      </c>
      <c r="E60" s="35" t="s">
        <v>68</v>
      </c>
      <c r="F60" s="36">
        <v>5000</v>
      </c>
      <c r="G60" s="64">
        <v>2000</v>
      </c>
      <c r="H60" s="65">
        <v>10000</v>
      </c>
      <c r="I60" s="163"/>
      <c r="J60" s="163"/>
      <c r="K60" s="163"/>
      <c r="L60" s="163"/>
      <c r="M60" s="163"/>
      <c r="N60" s="163"/>
      <c r="O60" s="163"/>
      <c r="P60" s="163"/>
      <c r="AD60" s="61"/>
      <c r="AE60" s="61"/>
      <c r="AF60" s="61"/>
      <c r="AG60" s="61"/>
      <c r="AH60" s="61"/>
      <c r="AI60" s="61"/>
      <c r="AJ60" s="61"/>
    </row>
    <row r="61" spans="1:36" ht="14.25" customHeight="1">
      <c r="A61" s="3"/>
      <c r="B61" s="51" t="s">
        <v>86</v>
      </c>
      <c r="C61" s="52">
        <v>2000</v>
      </c>
      <c r="D61" s="53">
        <v>0</v>
      </c>
      <c r="E61" s="55" t="s">
        <v>68</v>
      </c>
      <c r="F61" s="56">
        <v>5000</v>
      </c>
      <c r="G61" s="66">
        <v>2000</v>
      </c>
      <c r="H61" s="67">
        <v>10000</v>
      </c>
      <c r="I61" s="163"/>
      <c r="J61" s="163"/>
      <c r="K61" s="163"/>
      <c r="L61" s="163"/>
      <c r="M61" s="163"/>
      <c r="N61" s="163"/>
      <c r="O61" s="163"/>
      <c r="P61" s="163"/>
      <c r="AD61" s="61"/>
      <c r="AE61" s="61"/>
      <c r="AF61" s="61"/>
      <c r="AG61" s="61"/>
      <c r="AH61" s="61"/>
      <c r="AI61" s="61"/>
      <c r="AJ61" s="61"/>
    </row>
    <row r="62" spans="1:36" ht="9" customHeight="1">
      <c r="A62" s="3"/>
      <c r="B62" s="68"/>
      <c r="C62" s="69"/>
      <c r="D62" s="70"/>
      <c r="E62" s="70"/>
      <c r="F62" s="69"/>
      <c r="G62" s="70"/>
      <c r="H62" s="70"/>
      <c r="I62" s="69"/>
      <c r="J62" s="70"/>
      <c r="K62" s="70"/>
      <c r="L62" s="69"/>
      <c r="M62" s="69"/>
      <c r="N62" s="70"/>
    </row>
    <row r="63" spans="1:36" ht="14.25" customHeight="1">
      <c r="A63" s="71" t="s">
        <v>87</v>
      </c>
      <c r="B63" s="7"/>
      <c r="C63" s="18"/>
      <c r="D63" s="196" t="s">
        <v>88</v>
      </c>
      <c r="E63" s="163"/>
      <c r="F63" s="163"/>
      <c r="G63" s="163"/>
      <c r="H63" s="163"/>
      <c r="I63" s="163"/>
      <c r="J63" s="163"/>
      <c r="K63" s="163"/>
      <c r="L63" s="163"/>
      <c r="M63" s="163"/>
      <c r="N63" s="163"/>
      <c r="O63" s="163"/>
      <c r="P63" s="163"/>
      <c r="Q63" s="72"/>
      <c r="R63" s="22"/>
      <c r="S63" s="22"/>
      <c r="T63" s="22"/>
      <c r="U63" s="22"/>
      <c r="V63" s="22"/>
      <c r="W63" s="22"/>
      <c r="X63" s="22"/>
      <c r="Y63" s="22"/>
      <c r="Z63" s="22"/>
      <c r="AA63" s="22"/>
      <c r="AB63" s="22"/>
      <c r="AC63" s="22"/>
      <c r="AD63" s="22"/>
      <c r="AE63" s="22"/>
      <c r="AF63" s="22"/>
      <c r="AG63" s="22"/>
      <c r="AH63" s="22"/>
      <c r="AI63" s="22"/>
      <c r="AJ63" s="22"/>
    </row>
    <row r="64" spans="1:36" ht="13.5" customHeight="1">
      <c r="A64" s="23"/>
      <c r="B64" s="24" t="s">
        <v>4</v>
      </c>
      <c r="C64" s="197" t="s">
        <v>89</v>
      </c>
      <c r="D64" s="163"/>
      <c r="E64" s="198" t="s">
        <v>90</v>
      </c>
      <c r="F64" s="163"/>
      <c r="G64" s="163"/>
      <c r="H64" s="163"/>
      <c r="I64" s="163"/>
      <c r="J64" s="163"/>
      <c r="K64" s="163"/>
      <c r="L64" s="163"/>
      <c r="M64" s="163"/>
      <c r="N64" s="163"/>
      <c r="Q64" s="22"/>
    </row>
    <row r="65" spans="1:36" ht="13.5" customHeight="1">
      <c r="A65" s="23"/>
      <c r="B65" s="24"/>
      <c r="C65" s="73"/>
      <c r="D65" s="21"/>
      <c r="E65" s="198" t="s">
        <v>91</v>
      </c>
      <c r="F65" s="163"/>
      <c r="G65" s="163"/>
      <c r="H65" s="163"/>
      <c r="I65" s="163"/>
      <c r="J65" s="163"/>
      <c r="K65" s="163"/>
      <c r="L65" s="163"/>
      <c r="M65" s="163"/>
      <c r="N65" s="163"/>
      <c r="O65" s="163"/>
      <c r="P65" s="163"/>
      <c r="Q65" s="22"/>
    </row>
    <row r="66" spans="1:36" ht="13.5" customHeight="1">
      <c r="A66" s="23"/>
      <c r="B66" s="24"/>
      <c r="C66" s="207" t="s">
        <v>92</v>
      </c>
      <c r="D66" s="163"/>
      <c r="E66" s="163"/>
      <c r="F66" s="163"/>
      <c r="G66" s="163"/>
      <c r="H66" s="163"/>
      <c r="I66" s="163"/>
      <c r="J66" s="163"/>
      <c r="K66" s="163"/>
      <c r="L66" s="163"/>
      <c r="M66" s="163"/>
      <c r="N66" s="163"/>
      <c r="Q66" s="22"/>
    </row>
    <row r="67" spans="1:36" ht="14.25" customHeight="1">
      <c r="A67" s="1"/>
      <c r="B67" s="7"/>
      <c r="C67" s="74"/>
      <c r="D67" s="186" t="s">
        <v>93</v>
      </c>
      <c r="E67" s="163"/>
      <c r="F67" s="163"/>
      <c r="G67" s="163"/>
      <c r="H67" s="163"/>
      <c r="I67" s="163"/>
      <c r="J67" s="163"/>
      <c r="K67" s="163"/>
      <c r="L67" s="163"/>
      <c r="M67" s="163"/>
      <c r="N67" s="163"/>
      <c r="Q67" s="75" t="s">
        <v>50</v>
      </c>
    </row>
    <row r="68" spans="1:36" ht="15" customHeight="1">
      <c r="A68" s="208"/>
      <c r="B68" s="163"/>
      <c r="C68" s="163"/>
      <c r="D68" s="212" t="s">
        <v>94</v>
      </c>
      <c r="E68" s="213"/>
      <c r="F68" s="213"/>
      <c r="G68" s="213"/>
      <c r="H68" s="213"/>
      <c r="I68" s="76" t="s">
        <v>95</v>
      </c>
      <c r="J68" s="214">
        <f>D44+G44+J44</f>
        <v>3500</v>
      </c>
      <c r="K68" s="213"/>
      <c r="L68" s="77" t="s">
        <v>96</v>
      </c>
      <c r="Q68" s="72"/>
    </row>
    <row r="69" spans="1:36" ht="15" customHeight="1">
      <c r="A69" s="23"/>
      <c r="B69" s="24"/>
      <c r="C69" s="21"/>
      <c r="D69" s="215" t="s">
        <v>97</v>
      </c>
      <c r="E69" s="210"/>
      <c r="F69" s="210"/>
      <c r="G69" s="210"/>
      <c r="H69" s="210"/>
      <c r="I69" s="78" t="s">
        <v>95</v>
      </c>
      <c r="J69" s="209">
        <f>D46+G46+J46+O46</f>
        <v>2500</v>
      </c>
      <c r="K69" s="210"/>
      <c r="L69" s="79" t="s">
        <v>96</v>
      </c>
      <c r="Q69" s="72"/>
    </row>
    <row r="70" spans="1:36" ht="15" customHeight="1">
      <c r="A70" s="23"/>
      <c r="B70" s="24"/>
      <c r="C70" s="21"/>
      <c r="D70" s="215" t="s">
        <v>98</v>
      </c>
      <c r="E70" s="210"/>
      <c r="F70" s="210"/>
      <c r="G70" s="210"/>
      <c r="H70" s="210"/>
      <c r="I70" s="78" t="s">
        <v>95</v>
      </c>
      <c r="J70" s="209">
        <f t="shared" ref="J70:J73" si="0">D47+G47+J47</f>
        <v>1900</v>
      </c>
      <c r="K70" s="210"/>
      <c r="L70" s="79" t="s">
        <v>96</v>
      </c>
      <c r="Q70" s="72"/>
    </row>
    <row r="71" spans="1:36" ht="15" customHeight="1">
      <c r="A71" s="23"/>
      <c r="B71" s="24"/>
      <c r="C71" s="21"/>
      <c r="D71" s="215" t="s">
        <v>99</v>
      </c>
      <c r="E71" s="210"/>
      <c r="F71" s="210"/>
      <c r="G71" s="210"/>
      <c r="H71" s="210"/>
      <c r="I71" s="78" t="s">
        <v>95</v>
      </c>
      <c r="J71" s="209">
        <f t="shared" si="0"/>
        <v>1200</v>
      </c>
      <c r="K71" s="210"/>
      <c r="L71" s="79" t="s">
        <v>96</v>
      </c>
      <c r="M71" s="211" t="s">
        <v>100</v>
      </c>
      <c r="N71" s="163"/>
      <c r="Q71" s="72"/>
    </row>
    <row r="72" spans="1:36" ht="15" customHeight="1">
      <c r="A72" s="23"/>
      <c r="B72" s="24"/>
      <c r="C72" s="21"/>
      <c r="D72" s="215" t="s">
        <v>101</v>
      </c>
      <c r="E72" s="210"/>
      <c r="F72" s="210"/>
      <c r="G72" s="210"/>
      <c r="H72" s="210"/>
      <c r="I72" s="78" t="s">
        <v>95</v>
      </c>
      <c r="J72" s="209">
        <f t="shared" si="0"/>
        <v>3500</v>
      </c>
      <c r="K72" s="210"/>
      <c r="L72" s="79" t="s">
        <v>96</v>
      </c>
      <c r="Q72" s="72"/>
    </row>
    <row r="73" spans="1:36" ht="15" customHeight="1">
      <c r="A73" s="23"/>
      <c r="B73" s="24"/>
      <c r="C73" s="21"/>
      <c r="D73" s="215" t="s">
        <v>102</v>
      </c>
      <c r="E73" s="210"/>
      <c r="F73" s="210"/>
      <c r="G73" s="210"/>
      <c r="H73" s="210"/>
      <c r="I73" s="78" t="s">
        <v>95</v>
      </c>
      <c r="J73" s="209">
        <f t="shared" si="0"/>
        <v>3500</v>
      </c>
      <c r="K73" s="210"/>
      <c r="L73" s="79" t="s">
        <v>96</v>
      </c>
      <c r="Q73" s="72"/>
    </row>
    <row r="74" spans="1:36" ht="15" customHeight="1">
      <c r="A74" s="23"/>
      <c r="B74" s="24"/>
      <c r="C74" s="21"/>
      <c r="D74" s="215" t="s">
        <v>103</v>
      </c>
      <c r="E74" s="210"/>
      <c r="F74" s="210"/>
      <c r="G74" s="210"/>
      <c r="H74" s="210"/>
      <c r="I74" s="78" t="s">
        <v>95</v>
      </c>
      <c r="J74" s="209">
        <f>D51+G51+J51+O51</f>
        <v>2500</v>
      </c>
      <c r="K74" s="210"/>
      <c r="L74" s="79" t="s">
        <v>96</v>
      </c>
      <c r="Q74" s="72"/>
    </row>
    <row r="75" spans="1:36" ht="15" customHeight="1">
      <c r="A75" s="23"/>
      <c r="B75" s="24"/>
      <c r="C75" s="21"/>
      <c r="D75" s="215" t="s">
        <v>104</v>
      </c>
      <c r="E75" s="210"/>
      <c r="F75" s="210"/>
      <c r="G75" s="210"/>
      <c r="H75" s="210"/>
      <c r="I75" s="78" t="s">
        <v>95</v>
      </c>
      <c r="J75" s="209">
        <f t="shared" ref="J75:J76" si="1">D52+G52+J52</f>
        <v>1900</v>
      </c>
      <c r="K75" s="210"/>
      <c r="L75" s="79" t="s">
        <v>96</v>
      </c>
      <c r="Q75" s="72"/>
    </row>
    <row r="76" spans="1:36" ht="15" customHeight="1">
      <c r="A76" s="23"/>
      <c r="B76" s="24"/>
      <c r="C76" s="21"/>
      <c r="D76" s="215" t="s">
        <v>105</v>
      </c>
      <c r="E76" s="210"/>
      <c r="F76" s="210"/>
      <c r="G76" s="210"/>
      <c r="H76" s="210"/>
      <c r="I76" s="78" t="s">
        <v>95</v>
      </c>
      <c r="J76" s="209">
        <f t="shared" si="1"/>
        <v>3000</v>
      </c>
      <c r="K76" s="210"/>
      <c r="L76" s="79" t="s">
        <v>96</v>
      </c>
      <c r="O76" s="22"/>
      <c r="P76" s="22"/>
      <c r="Q76" s="72"/>
      <c r="R76" s="22"/>
      <c r="S76" s="22"/>
      <c r="T76" s="22"/>
      <c r="U76" s="22"/>
      <c r="V76" s="22"/>
      <c r="W76" s="22"/>
      <c r="X76" s="22"/>
      <c r="Y76" s="22"/>
      <c r="Z76" s="22"/>
      <c r="AA76" s="22"/>
      <c r="AB76" s="22"/>
      <c r="AC76" s="22"/>
      <c r="AD76" s="22"/>
      <c r="AE76" s="22"/>
      <c r="AF76" s="22"/>
      <c r="AG76" s="22"/>
      <c r="AH76" s="22"/>
      <c r="AI76" s="22"/>
      <c r="AJ76" s="22"/>
    </row>
    <row r="77" spans="1:36" ht="14.25" customHeight="1">
      <c r="A77" s="23"/>
      <c r="B77" s="24" t="s">
        <v>7</v>
      </c>
      <c r="C77" s="207" t="s">
        <v>106</v>
      </c>
      <c r="D77" s="163"/>
      <c r="E77" s="207" t="s">
        <v>107</v>
      </c>
      <c r="F77" s="163"/>
      <c r="G77" s="163"/>
      <c r="H77" s="163"/>
      <c r="I77" s="163"/>
      <c r="J77" s="163"/>
      <c r="K77" s="163"/>
      <c r="L77" s="163"/>
      <c r="M77" s="163"/>
      <c r="N77" s="163"/>
      <c r="O77" s="163"/>
      <c r="P77" s="163"/>
      <c r="Q77" s="22"/>
    </row>
    <row r="78" spans="1:36" ht="14.25" customHeight="1">
      <c r="A78" s="1"/>
      <c r="B78" s="7"/>
      <c r="C78" s="74"/>
      <c r="D78" s="186" t="s">
        <v>93</v>
      </c>
      <c r="E78" s="163"/>
      <c r="F78" s="163"/>
      <c r="G78" s="163"/>
      <c r="H78" s="163"/>
      <c r="I78" s="163"/>
      <c r="J78" s="163"/>
      <c r="K78" s="163"/>
      <c r="L78" s="163"/>
      <c r="M78" s="163"/>
      <c r="N78" s="163"/>
      <c r="O78" s="163"/>
      <c r="P78" s="163"/>
      <c r="Q78" s="5" t="s">
        <v>15</v>
      </c>
    </row>
    <row r="79" spans="1:36" ht="27.75" customHeight="1">
      <c r="A79" s="1"/>
      <c r="B79" s="7"/>
      <c r="C79" s="186" t="s">
        <v>108</v>
      </c>
      <c r="D79" s="163"/>
      <c r="E79" s="163"/>
      <c r="F79" s="163"/>
      <c r="G79" s="163"/>
      <c r="H79" s="163"/>
      <c r="I79" s="163"/>
      <c r="J79" s="163"/>
      <c r="K79" s="163"/>
      <c r="L79" s="163"/>
      <c r="M79" s="163"/>
      <c r="N79" s="163"/>
      <c r="O79" s="163"/>
      <c r="P79" s="163"/>
      <c r="Q79" s="75" t="s">
        <v>109</v>
      </c>
      <c r="U79" s="16"/>
    </row>
    <row r="80" spans="1:36" ht="13.5" customHeight="1">
      <c r="A80" s="1"/>
      <c r="B80" s="24" t="s">
        <v>10</v>
      </c>
      <c r="C80" s="207" t="s">
        <v>110</v>
      </c>
      <c r="D80" s="163"/>
      <c r="E80" s="163"/>
      <c r="F80" s="163"/>
      <c r="G80" s="163"/>
      <c r="H80" s="186" t="s">
        <v>111</v>
      </c>
      <c r="I80" s="163"/>
      <c r="J80" s="163"/>
      <c r="K80" s="163"/>
      <c r="L80" s="217">
        <v>11000</v>
      </c>
      <c r="M80" s="163"/>
      <c r="N80" s="80" t="s">
        <v>96</v>
      </c>
    </row>
    <row r="81" spans="1:21" ht="14.25" customHeight="1">
      <c r="A81" s="1"/>
      <c r="B81" s="7"/>
      <c r="C81" s="74"/>
      <c r="D81" s="186" t="s">
        <v>112</v>
      </c>
      <c r="E81" s="163"/>
      <c r="F81" s="163"/>
      <c r="G81" s="163"/>
      <c r="H81" s="163"/>
      <c r="I81" s="163"/>
      <c r="J81" s="163"/>
      <c r="K81" s="163"/>
      <c r="L81" s="163"/>
      <c r="M81" s="163"/>
      <c r="N81" s="163"/>
      <c r="O81" s="163"/>
      <c r="P81" s="163"/>
      <c r="Q81" s="5" t="s">
        <v>15</v>
      </c>
    </row>
    <row r="82" spans="1:21" ht="18" customHeight="1">
      <c r="A82" s="1"/>
      <c r="B82" s="7"/>
      <c r="C82" s="186" t="s">
        <v>113</v>
      </c>
      <c r="D82" s="163"/>
      <c r="E82" s="163"/>
      <c r="F82" s="163"/>
      <c r="G82" s="163"/>
      <c r="H82" s="163"/>
      <c r="I82" s="163"/>
      <c r="J82" s="163"/>
      <c r="K82" s="163"/>
      <c r="L82" s="163"/>
      <c r="M82" s="163"/>
      <c r="N82" s="163"/>
      <c r="O82" s="163"/>
      <c r="P82" s="163"/>
      <c r="Q82" s="75" t="s">
        <v>50</v>
      </c>
      <c r="U82" s="16"/>
    </row>
    <row r="83" spans="1:21" ht="14.25" customHeight="1">
      <c r="A83" s="1"/>
      <c r="B83" s="24" t="s">
        <v>13</v>
      </c>
      <c r="C83" s="218" t="s">
        <v>114</v>
      </c>
      <c r="D83" s="163"/>
      <c r="E83" s="163"/>
      <c r="F83" s="163"/>
      <c r="G83" s="163"/>
      <c r="H83" s="205" t="s">
        <v>115</v>
      </c>
      <c r="I83" s="163"/>
      <c r="J83" s="163"/>
      <c r="K83" s="163"/>
      <c r="L83" s="163"/>
      <c r="M83" s="163"/>
      <c r="N83" s="163"/>
      <c r="O83" s="163"/>
      <c r="P83" s="163"/>
    </row>
    <row r="84" spans="1:21" ht="15" customHeight="1">
      <c r="A84" s="219" t="s">
        <v>116</v>
      </c>
      <c r="B84" s="163"/>
      <c r="C84" s="163"/>
      <c r="D84" s="163"/>
      <c r="E84" s="163"/>
      <c r="F84" s="163"/>
      <c r="G84" s="163"/>
      <c r="H84" s="163"/>
      <c r="I84" s="163"/>
      <c r="J84" s="163"/>
      <c r="K84" s="163"/>
      <c r="L84" s="163"/>
      <c r="M84" s="163"/>
      <c r="N84" s="163"/>
      <c r="O84" s="163"/>
      <c r="P84" s="163"/>
    </row>
    <row r="85" spans="1:21" ht="30" customHeight="1">
      <c r="A85" s="224" t="s">
        <v>117</v>
      </c>
      <c r="B85" s="177"/>
      <c r="C85" s="177"/>
      <c r="D85" s="177"/>
      <c r="E85" s="177"/>
      <c r="F85" s="177"/>
      <c r="G85" s="177"/>
      <c r="H85" s="177"/>
      <c r="I85" s="177"/>
      <c r="J85" s="177"/>
      <c r="K85" s="177"/>
      <c r="L85" s="177"/>
      <c r="M85" s="177"/>
      <c r="N85" s="177"/>
      <c r="O85" s="177"/>
      <c r="P85" s="177"/>
    </row>
    <row r="86" spans="1:21" ht="21" customHeight="1">
      <c r="A86" s="81"/>
      <c r="B86" s="81"/>
      <c r="C86" s="81"/>
      <c r="D86" s="81"/>
      <c r="E86" s="81"/>
      <c r="F86" s="81"/>
      <c r="G86" s="81"/>
      <c r="H86" s="81"/>
      <c r="I86" s="81"/>
      <c r="K86" s="81"/>
      <c r="L86" s="81"/>
      <c r="M86" s="81"/>
      <c r="P86" s="151" t="s">
        <v>118</v>
      </c>
    </row>
    <row r="87" spans="1:21" ht="13.5" customHeight="1"/>
    <row r="88" spans="1:21" ht="13.5" customHeight="1">
      <c r="A88" s="150"/>
      <c r="B88" s="211" t="s">
        <v>119</v>
      </c>
      <c r="C88" s="177"/>
      <c r="D88" s="177"/>
      <c r="E88" s="20" t="s">
        <v>120</v>
      </c>
      <c r="F88" s="216" t="s">
        <v>121</v>
      </c>
      <c r="G88" s="177"/>
      <c r="H88" s="177"/>
      <c r="I88" s="177"/>
      <c r="J88" s="177"/>
      <c r="K88" s="177"/>
      <c r="L88" s="177"/>
      <c r="M88" s="177"/>
      <c r="N88" s="177"/>
      <c r="O88" s="150"/>
      <c r="P88" s="150"/>
      <c r="Q88" s="82" t="s">
        <v>121</v>
      </c>
    </row>
    <row r="89" spans="1:21" ht="13.5" customHeight="1">
      <c r="A89" s="150"/>
      <c r="B89" s="150"/>
      <c r="C89" s="150"/>
      <c r="D89" s="150"/>
      <c r="E89" s="71"/>
      <c r="F89" s="216" t="s">
        <v>251</v>
      </c>
      <c r="G89" s="177"/>
      <c r="H89" s="177"/>
      <c r="I89" s="177"/>
      <c r="J89" s="177"/>
      <c r="K89" s="177"/>
      <c r="L89" s="177"/>
      <c r="M89" s="177"/>
      <c r="N89" s="177"/>
      <c r="O89" s="150"/>
      <c r="P89" s="150"/>
      <c r="Q89" s="82" t="s">
        <v>122</v>
      </c>
    </row>
    <row r="90" spans="1:21" ht="13.5" customHeight="1">
      <c r="A90" s="150"/>
      <c r="B90" s="150"/>
      <c r="C90" s="150"/>
      <c r="D90" s="150"/>
      <c r="E90" s="71"/>
      <c r="F90" s="216" t="s">
        <v>123</v>
      </c>
      <c r="G90" s="177"/>
      <c r="H90" s="177"/>
      <c r="I90" s="177"/>
      <c r="J90" s="177"/>
      <c r="K90" s="177"/>
      <c r="L90" s="177"/>
      <c r="M90" s="177"/>
      <c r="N90" s="177"/>
      <c r="O90" s="150"/>
      <c r="P90" s="150"/>
    </row>
    <row r="91" spans="1:21" ht="15.75" customHeight="1">
      <c r="A91" s="150"/>
      <c r="B91" s="150"/>
      <c r="C91" s="150"/>
      <c r="D91" s="150"/>
      <c r="E91" s="71"/>
      <c r="F91" s="220" t="s">
        <v>124</v>
      </c>
      <c r="G91" s="177"/>
      <c r="H91" s="177"/>
      <c r="I91" s="177"/>
      <c r="J91" s="177"/>
      <c r="K91" s="177"/>
      <c r="L91" s="177"/>
      <c r="M91" s="177"/>
      <c r="N91" s="177"/>
      <c r="O91" s="150"/>
      <c r="P91" s="150"/>
    </row>
    <row r="92" spans="1:21" ht="7.5" customHeight="1">
      <c r="A92" s="150"/>
      <c r="B92" s="150"/>
      <c r="C92" s="150"/>
      <c r="D92" s="150"/>
      <c r="E92" s="71"/>
      <c r="F92" s="83"/>
      <c r="G92" s="83"/>
      <c r="H92" s="83"/>
      <c r="I92" s="83"/>
      <c r="J92" s="83"/>
      <c r="K92" s="83"/>
      <c r="L92" s="83"/>
      <c r="M92" s="83"/>
      <c r="N92" s="83"/>
      <c r="O92" s="150"/>
      <c r="P92" s="150"/>
    </row>
    <row r="93" spans="1:21" ht="13.5" hidden="1" customHeight="1">
      <c r="A93" s="150"/>
      <c r="B93" s="150"/>
      <c r="C93" s="150"/>
      <c r="D93" s="150"/>
      <c r="E93" s="20" t="s">
        <v>125</v>
      </c>
      <c r="F93" s="216" t="s">
        <v>126</v>
      </c>
      <c r="G93" s="177"/>
      <c r="H93" s="177"/>
      <c r="I93" s="177"/>
      <c r="J93" s="177"/>
      <c r="K93" s="177"/>
      <c r="L93" s="177"/>
      <c r="M93" s="177"/>
      <c r="N93" s="177"/>
      <c r="O93" s="150"/>
      <c r="P93" s="150"/>
    </row>
    <row r="94" spans="1:21" ht="13.5" hidden="1" customHeight="1">
      <c r="A94" s="150"/>
      <c r="B94" s="150"/>
      <c r="C94" s="150"/>
      <c r="D94" s="150"/>
      <c r="E94" s="71"/>
      <c r="F94" s="216" t="s">
        <v>127</v>
      </c>
      <c r="G94" s="177"/>
      <c r="H94" s="177"/>
      <c r="I94" s="177"/>
      <c r="J94" s="177"/>
      <c r="K94" s="177"/>
      <c r="L94" s="177"/>
      <c r="M94" s="177"/>
      <c r="N94" s="177"/>
      <c r="O94" s="150"/>
      <c r="P94" s="150"/>
    </row>
    <row r="95" spans="1:21" ht="7.5" hidden="1" customHeight="1">
      <c r="A95" s="150"/>
      <c r="B95" s="150"/>
      <c r="C95" s="150"/>
      <c r="D95" s="150"/>
      <c r="E95" s="71"/>
      <c r="F95" s="146"/>
      <c r="G95" s="146"/>
      <c r="H95" s="146"/>
      <c r="I95" s="146"/>
      <c r="J95" s="146"/>
      <c r="K95" s="146"/>
      <c r="L95" s="146"/>
      <c r="M95" s="146"/>
      <c r="N95" s="146"/>
      <c r="O95" s="150"/>
      <c r="P95" s="150"/>
    </row>
    <row r="96" spans="1:21" ht="6.75" customHeight="1">
      <c r="A96" s="150"/>
      <c r="B96" s="152"/>
      <c r="C96" s="152"/>
      <c r="D96" s="152"/>
      <c r="E96" s="84"/>
      <c r="F96" s="85"/>
      <c r="G96" s="85"/>
      <c r="H96" s="85"/>
      <c r="I96" s="85"/>
      <c r="J96" s="85"/>
      <c r="K96" s="85"/>
      <c r="L96" s="85"/>
      <c r="M96" s="85"/>
      <c r="N96" s="85"/>
      <c r="O96" s="150"/>
      <c r="P96" s="150"/>
    </row>
    <row r="97" spans="1:17" ht="6.75" customHeight="1">
      <c r="A97" s="150"/>
      <c r="B97" s="152"/>
      <c r="C97" s="153"/>
      <c r="D97" s="153"/>
      <c r="E97" s="153"/>
      <c r="F97" s="153"/>
      <c r="G97" s="153"/>
      <c r="H97" s="153"/>
      <c r="I97" s="153"/>
      <c r="J97" s="153"/>
      <c r="K97" s="153"/>
      <c r="L97" s="153"/>
      <c r="M97" s="152"/>
      <c r="N97" s="152"/>
      <c r="O97" s="150"/>
      <c r="P97" s="150"/>
    </row>
    <row r="98" spans="1:17" ht="13.5" customHeight="1">
      <c r="A98" s="150"/>
      <c r="B98" s="152"/>
      <c r="C98" s="152"/>
      <c r="D98" s="152"/>
      <c r="E98" s="152"/>
      <c r="F98" s="152"/>
      <c r="G98" s="152"/>
      <c r="H98" s="152"/>
      <c r="I98" s="152"/>
      <c r="J98" s="152"/>
      <c r="K98" s="152"/>
      <c r="L98" s="152"/>
      <c r="M98" s="152"/>
      <c r="N98" s="152"/>
      <c r="O98" s="150"/>
      <c r="P98" s="150"/>
    </row>
    <row r="99" spans="1:17" ht="13.5" customHeight="1">
      <c r="A99" s="150"/>
      <c r="B99" s="211" t="s">
        <v>128</v>
      </c>
      <c r="C99" s="177"/>
      <c r="D99" s="177"/>
      <c r="E99" s="20" t="s">
        <v>120</v>
      </c>
      <c r="F99" s="216" t="s">
        <v>129</v>
      </c>
      <c r="G99" s="177"/>
      <c r="H99" s="177"/>
      <c r="I99" s="177"/>
      <c r="J99" s="177"/>
      <c r="K99" s="177"/>
      <c r="L99" s="177"/>
      <c r="M99" s="177"/>
      <c r="N99" s="177"/>
      <c r="O99" s="150"/>
      <c r="P99" s="150"/>
      <c r="Q99" s="82" t="s">
        <v>130</v>
      </c>
    </row>
    <row r="100" spans="1:17" ht="13.5" customHeight="1">
      <c r="A100" s="150"/>
      <c r="B100" s="211" t="s">
        <v>131</v>
      </c>
      <c r="C100" s="177"/>
      <c r="D100" s="177"/>
      <c r="E100" s="71"/>
      <c r="F100" s="216" t="s">
        <v>252</v>
      </c>
      <c r="G100" s="177"/>
      <c r="H100" s="177"/>
      <c r="I100" s="177"/>
      <c r="J100" s="177"/>
      <c r="K100" s="177"/>
      <c r="L100" s="177"/>
      <c r="M100" s="177"/>
      <c r="N100" s="177"/>
      <c r="O100" s="150"/>
      <c r="P100" s="150"/>
      <c r="Q100" s="82" t="s">
        <v>122</v>
      </c>
    </row>
    <row r="101" spans="1:17" ht="13.5" customHeight="1">
      <c r="A101" s="150"/>
      <c r="B101" s="211" t="s">
        <v>132</v>
      </c>
      <c r="C101" s="177"/>
      <c r="D101" s="177"/>
      <c r="E101" s="71"/>
      <c r="F101" s="216" t="s">
        <v>133</v>
      </c>
      <c r="G101" s="177"/>
      <c r="H101" s="177"/>
      <c r="I101" s="177"/>
      <c r="J101" s="177"/>
      <c r="K101" s="177"/>
      <c r="L101" s="177"/>
      <c r="M101" s="177"/>
      <c r="N101" s="177"/>
      <c r="O101" s="150"/>
      <c r="P101" s="150"/>
    </row>
    <row r="102" spans="1:17" ht="15.75" customHeight="1">
      <c r="A102" s="150"/>
      <c r="B102" s="150"/>
      <c r="C102" s="150"/>
      <c r="D102" s="150"/>
      <c r="E102" s="71"/>
      <c r="F102" s="220" t="s">
        <v>134</v>
      </c>
      <c r="G102" s="177"/>
      <c r="H102" s="177"/>
      <c r="I102" s="177"/>
      <c r="J102" s="177"/>
      <c r="K102" s="177"/>
      <c r="L102" s="177"/>
      <c r="M102" s="177"/>
      <c r="N102" s="177"/>
      <c r="O102" s="150"/>
      <c r="P102" s="150"/>
    </row>
    <row r="103" spans="1:17" ht="7.5" customHeight="1">
      <c r="A103" s="150"/>
      <c r="B103" s="150"/>
      <c r="C103" s="150"/>
      <c r="D103" s="150"/>
      <c r="E103" s="71"/>
      <c r="F103" s="83"/>
      <c r="G103" s="83"/>
      <c r="H103" s="83"/>
      <c r="I103" s="83"/>
      <c r="J103" s="83"/>
      <c r="K103" s="83"/>
      <c r="L103" s="83"/>
      <c r="M103" s="83"/>
      <c r="N103" s="83"/>
      <c r="O103" s="150"/>
      <c r="P103" s="150"/>
    </row>
    <row r="104" spans="1:17" ht="13.5" hidden="1" customHeight="1">
      <c r="A104" s="150"/>
      <c r="B104" s="152"/>
      <c r="C104" s="152"/>
      <c r="D104" s="152"/>
      <c r="E104" s="20" t="s">
        <v>125</v>
      </c>
      <c r="F104" s="216" t="s">
        <v>135</v>
      </c>
      <c r="G104" s="177"/>
      <c r="H104" s="177"/>
      <c r="I104" s="177"/>
      <c r="J104" s="177"/>
      <c r="K104" s="177"/>
      <c r="L104" s="177"/>
      <c r="M104" s="177"/>
      <c r="N104" s="177"/>
      <c r="O104" s="150"/>
      <c r="P104" s="150"/>
    </row>
    <row r="105" spans="1:17" ht="13.5" hidden="1" customHeight="1">
      <c r="A105" s="150"/>
      <c r="B105" s="152"/>
      <c r="C105" s="152"/>
      <c r="D105" s="152"/>
      <c r="E105" s="71"/>
      <c r="F105" s="216" t="s">
        <v>136</v>
      </c>
      <c r="G105" s="177"/>
      <c r="H105" s="177"/>
      <c r="I105" s="177"/>
      <c r="J105" s="177"/>
      <c r="K105" s="177"/>
      <c r="L105" s="177"/>
      <c r="M105" s="177"/>
      <c r="N105" s="177"/>
      <c r="O105" s="150"/>
      <c r="P105" s="150"/>
    </row>
    <row r="106" spans="1:17" ht="7.5" hidden="1" customHeight="1">
      <c r="A106" s="150"/>
      <c r="B106" s="152"/>
      <c r="C106" s="152"/>
      <c r="D106" s="152"/>
      <c r="E106" s="71"/>
      <c r="F106" s="146"/>
      <c r="G106" s="146"/>
      <c r="H106" s="146"/>
      <c r="I106" s="146"/>
      <c r="J106" s="146"/>
      <c r="K106" s="146"/>
      <c r="L106" s="146"/>
      <c r="M106" s="146"/>
      <c r="N106" s="146"/>
      <c r="O106" s="150"/>
      <c r="P106" s="150"/>
    </row>
    <row r="107" spans="1:17" ht="6.75" customHeight="1">
      <c r="A107" s="150"/>
      <c r="B107" s="152"/>
      <c r="C107" s="152"/>
      <c r="D107" s="152"/>
      <c r="E107" s="84"/>
      <c r="F107" s="85"/>
      <c r="G107" s="85"/>
      <c r="H107" s="85"/>
      <c r="I107" s="85"/>
      <c r="J107" s="85"/>
      <c r="K107" s="85"/>
      <c r="L107" s="85"/>
      <c r="M107" s="85"/>
      <c r="N107" s="85"/>
      <c r="O107" s="150"/>
      <c r="P107" s="150"/>
    </row>
    <row r="108" spans="1:17" ht="6.75" customHeight="1">
      <c r="A108" s="150"/>
      <c r="B108" s="152"/>
      <c r="C108" s="153"/>
      <c r="D108" s="153"/>
      <c r="E108" s="153"/>
      <c r="F108" s="153"/>
      <c r="G108" s="153"/>
      <c r="H108" s="153"/>
      <c r="I108" s="153"/>
      <c r="J108" s="153"/>
      <c r="K108" s="153"/>
      <c r="L108" s="153"/>
      <c r="M108" s="152"/>
      <c r="N108" s="152"/>
      <c r="O108" s="150"/>
      <c r="P108" s="150"/>
    </row>
    <row r="109" spans="1:17" ht="13.5" customHeight="1">
      <c r="A109" s="150"/>
      <c r="B109" s="211" t="s">
        <v>137</v>
      </c>
      <c r="C109" s="177"/>
      <c r="D109" s="177"/>
      <c r="E109" s="20" t="s">
        <v>120</v>
      </c>
      <c r="F109" s="216" t="s">
        <v>138</v>
      </c>
      <c r="G109" s="177"/>
      <c r="H109" s="177"/>
      <c r="I109" s="177"/>
      <c r="J109" s="177"/>
      <c r="K109" s="177"/>
      <c r="L109" s="177"/>
      <c r="M109" s="177"/>
      <c r="N109" s="177"/>
      <c r="O109" s="150"/>
      <c r="P109" s="150"/>
      <c r="Q109" s="82" t="s">
        <v>138</v>
      </c>
    </row>
    <row r="110" spans="1:17" ht="13.5" customHeight="1">
      <c r="A110" s="150"/>
      <c r="B110" s="14"/>
      <c r="C110" s="14"/>
      <c r="D110" s="14"/>
      <c r="E110" s="71"/>
      <c r="F110" s="216" t="s">
        <v>139</v>
      </c>
      <c r="G110" s="177"/>
      <c r="H110" s="177"/>
      <c r="I110" s="177"/>
      <c r="J110" s="177"/>
      <c r="K110" s="177"/>
      <c r="L110" s="177"/>
      <c r="M110" s="177"/>
      <c r="N110" s="177"/>
      <c r="O110" s="150"/>
      <c r="P110" s="150"/>
      <c r="Q110" s="82" t="s">
        <v>122</v>
      </c>
    </row>
    <row r="111" spans="1:17" ht="13.5" customHeight="1">
      <c r="A111" s="150"/>
      <c r="B111" s="14"/>
      <c r="C111" s="14"/>
      <c r="D111" s="14"/>
      <c r="E111" s="71"/>
      <c r="F111" s="216" t="s">
        <v>140</v>
      </c>
      <c r="G111" s="177"/>
      <c r="H111" s="177"/>
      <c r="I111" s="177"/>
      <c r="J111" s="177"/>
      <c r="K111" s="177"/>
      <c r="L111" s="177"/>
      <c r="M111" s="177"/>
      <c r="N111" s="177"/>
      <c r="O111" s="150"/>
      <c r="P111" s="150"/>
    </row>
    <row r="112" spans="1:17" ht="15.75" customHeight="1">
      <c r="A112" s="150"/>
      <c r="B112" s="14"/>
      <c r="C112" s="14"/>
      <c r="D112" s="14"/>
      <c r="E112" s="71"/>
      <c r="F112" s="220" t="s">
        <v>141</v>
      </c>
      <c r="G112" s="177"/>
      <c r="H112" s="177"/>
      <c r="I112" s="177"/>
      <c r="J112" s="177"/>
      <c r="K112" s="177"/>
      <c r="L112" s="177"/>
      <c r="M112" s="177"/>
      <c r="N112" s="177"/>
      <c r="O112" s="150"/>
      <c r="P112" s="150"/>
    </row>
    <row r="113" spans="1:17" ht="7.5" customHeight="1">
      <c r="A113" s="150"/>
      <c r="B113" s="150"/>
      <c r="C113" s="150"/>
      <c r="D113" s="150"/>
      <c r="E113" s="71"/>
      <c r="F113" s="83"/>
      <c r="G113" s="83"/>
      <c r="H113" s="83"/>
      <c r="I113" s="83"/>
      <c r="J113" s="83"/>
      <c r="K113" s="83"/>
      <c r="L113" s="83"/>
      <c r="M113" s="83"/>
      <c r="N113" s="83"/>
      <c r="O113" s="150"/>
      <c r="P113" s="150"/>
    </row>
    <row r="114" spans="1:17" ht="13.5" hidden="1" customHeight="1">
      <c r="A114" s="150"/>
      <c r="B114" s="150"/>
      <c r="C114" s="150"/>
      <c r="D114" s="150"/>
      <c r="E114" s="20" t="s">
        <v>125</v>
      </c>
      <c r="F114" s="216" t="s">
        <v>142</v>
      </c>
      <c r="G114" s="177"/>
      <c r="H114" s="177"/>
      <c r="I114" s="177"/>
      <c r="J114" s="177"/>
      <c r="K114" s="177"/>
      <c r="L114" s="177"/>
      <c r="M114" s="177"/>
      <c r="N114" s="177"/>
      <c r="O114" s="150"/>
      <c r="P114" s="150"/>
    </row>
    <row r="115" spans="1:17" ht="13.5" hidden="1" customHeight="1">
      <c r="A115" s="150"/>
      <c r="B115" s="150"/>
      <c r="C115" s="150"/>
      <c r="D115" s="150"/>
      <c r="E115" s="71"/>
      <c r="F115" s="216" t="s">
        <v>143</v>
      </c>
      <c r="G115" s="177"/>
      <c r="H115" s="177"/>
      <c r="I115" s="177"/>
      <c r="J115" s="177"/>
      <c r="K115" s="177"/>
      <c r="L115" s="177"/>
      <c r="M115" s="177"/>
      <c r="N115" s="177"/>
      <c r="O115" s="150"/>
      <c r="P115" s="150"/>
    </row>
    <row r="116" spans="1:17" ht="7.5" hidden="1" customHeight="1">
      <c r="A116" s="150"/>
      <c r="B116" s="150"/>
      <c r="C116" s="150"/>
      <c r="D116" s="150"/>
      <c r="E116" s="71"/>
      <c r="F116" s="146"/>
      <c r="G116" s="146"/>
      <c r="H116" s="146"/>
      <c r="I116" s="146"/>
      <c r="J116" s="146"/>
      <c r="K116" s="146"/>
      <c r="L116" s="146"/>
      <c r="M116" s="146"/>
      <c r="N116" s="146"/>
      <c r="O116" s="150"/>
      <c r="P116" s="150"/>
    </row>
    <row r="117" spans="1:17" ht="6.75" customHeight="1">
      <c r="A117" s="150"/>
      <c r="B117" s="150"/>
      <c r="C117" s="150"/>
      <c r="D117" s="150"/>
      <c r="E117" s="71"/>
      <c r="F117" s="146"/>
      <c r="G117" s="146"/>
      <c r="H117" s="146"/>
      <c r="I117" s="146"/>
      <c r="J117" s="146"/>
      <c r="K117" s="146"/>
      <c r="L117" s="146"/>
      <c r="M117" s="146"/>
      <c r="N117" s="146"/>
      <c r="O117" s="150"/>
      <c r="P117" s="150"/>
    </row>
    <row r="118" spans="1:17" ht="6.75" customHeight="1">
      <c r="A118" s="150"/>
      <c r="B118" s="150"/>
      <c r="C118" s="154"/>
      <c r="D118" s="154"/>
      <c r="E118" s="154"/>
      <c r="F118" s="154"/>
      <c r="G118" s="154"/>
      <c r="H118" s="154"/>
      <c r="I118" s="154"/>
      <c r="J118" s="154"/>
      <c r="K118" s="154"/>
      <c r="L118" s="154"/>
      <c r="M118" s="150"/>
      <c r="N118" s="150"/>
      <c r="O118" s="150"/>
      <c r="P118" s="150"/>
    </row>
    <row r="119" spans="1:17" ht="13.5" customHeight="1">
      <c r="A119" s="150"/>
      <c r="B119" s="150"/>
      <c r="C119" s="150"/>
      <c r="D119" s="150"/>
      <c r="E119" s="150"/>
      <c r="F119" s="150"/>
      <c r="G119" s="150"/>
      <c r="H119" s="150"/>
      <c r="I119" s="150"/>
      <c r="J119" s="150"/>
      <c r="K119" s="150"/>
      <c r="L119" s="150"/>
      <c r="M119" s="150"/>
      <c r="N119" s="150"/>
      <c r="O119" s="150"/>
      <c r="P119" s="150"/>
    </row>
    <row r="120" spans="1:17" ht="13.5" customHeight="1">
      <c r="A120" s="150"/>
      <c r="B120" s="211" t="s">
        <v>144</v>
      </c>
      <c r="C120" s="177"/>
      <c r="D120" s="177"/>
      <c r="E120" s="20" t="s">
        <v>120</v>
      </c>
      <c r="F120" s="216" t="s">
        <v>145</v>
      </c>
      <c r="G120" s="177"/>
      <c r="H120" s="177"/>
      <c r="I120" s="177"/>
      <c r="J120" s="177"/>
      <c r="K120" s="177"/>
      <c r="L120" s="177"/>
      <c r="M120" s="177"/>
      <c r="N120" s="177"/>
      <c r="O120" s="150"/>
      <c r="P120" s="150"/>
      <c r="Q120" s="82" t="s">
        <v>145</v>
      </c>
    </row>
    <row r="121" spans="1:17" ht="13.5" customHeight="1">
      <c r="A121" s="150"/>
      <c r="B121" s="150"/>
      <c r="C121" s="150"/>
      <c r="D121" s="150"/>
      <c r="E121" s="71"/>
      <c r="F121" s="216" t="s">
        <v>253</v>
      </c>
      <c r="G121" s="177"/>
      <c r="H121" s="177"/>
      <c r="I121" s="177"/>
      <c r="J121" s="177"/>
      <c r="K121" s="177"/>
      <c r="L121" s="177"/>
      <c r="M121" s="177"/>
      <c r="N121" s="177"/>
      <c r="O121" s="150"/>
      <c r="P121" s="150"/>
      <c r="Q121" s="82" t="s">
        <v>122</v>
      </c>
    </row>
    <row r="122" spans="1:17" ht="13.5" hidden="1" customHeight="1">
      <c r="A122" s="150"/>
      <c r="B122" s="150"/>
      <c r="C122" s="150"/>
      <c r="D122" s="150"/>
      <c r="E122" s="71"/>
      <c r="F122" s="216"/>
      <c r="G122" s="177"/>
      <c r="H122" s="177"/>
      <c r="I122" s="177"/>
      <c r="J122" s="177"/>
      <c r="K122" s="177"/>
      <c r="L122" s="177"/>
      <c r="M122" s="177"/>
      <c r="N122" s="177"/>
      <c r="O122" s="150"/>
      <c r="P122" s="150"/>
    </row>
    <row r="123" spans="1:17" ht="13.5" customHeight="1">
      <c r="A123" s="150"/>
      <c r="B123" s="150"/>
      <c r="C123" s="150"/>
      <c r="D123" s="150"/>
      <c r="E123" s="71"/>
      <c r="F123" s="216" t="s">
        <v>146</v>
      </c>
      <c r="G123" s="177"/>
      <c r="H123" s="177"/>
      <c r="I123" s="177"/>
      <c r="J123" s="177"/>
      <c r="K123" s="177"/>
      <c r="L123" s="177"/>
      <c r="M123" s="177"/>
      <c r="N123" s="177"/>
      <c r="O123" s="150"/>
      <c r="P123" s="150"/>
    </row>
    <row r="124" spans="1:17" ht="15.75" customHeight="1">
      <c r="A124" s="150"/>
      <c r="B124" s="150"/>
      <c r="C124" s="150"/>
      <c r="D124" s="150"/>
      <c r="E124" s="71"/>
      <c r="F124" s="220" t="s">
        <v>147</v>
      </c>
      <c r="G124" s="177"/>
      <c r="H124" s="177"/>
      <c r="I124" s="177"/>
      <c r="J124" s="177"/>
      <c r="K124" s="177"/>
      <c r="L124" s="177"/>
      <c r="M124" s="177"/>
      <c r="N124" s="177"/>
      <c r="O124" s="150"/>
      <c r="P124" s="150"/>
    </row>
    <row r="125" spans="1:17" ht="7.5" customHeight="1">
      <c r="A125" s="150"/>
      <c r="B125" s="150"/>
      <c r="C125" s="150"/>
      <c r="D125" s="150"/>
      <c r="E125" s="71"/>
      <c r="F125" s="83"/>
      <c r="G125" s="83"/>
      <c r="H125" s="83"/>
      <c r="I125" s="83"/>
      <c r="J125" s="83"/>
      <c r="K125" s="83"/>
      <c r="L125" s="83"/>
      <c r="M125" s="83"/>
      <c r="N125" s="83"/>
      <c r="O125" s="150"/>
      <c r="P125" s="150"/>
    </row>
    <row r="126" spans="1:17" ht="13.5" hidden="1" customHeight="1">
      <c r="A126" s="150"/>
      <c r="B126" s="150"/>
      <c r="C126" s="150"/>
      <c r="D126" s="150"/>
      <c r="E126" s="20" t="s">
        <v>125</v>
      </c>
      <c r="F126" s="216" t="s">
        <v>148</v>
      </c>
      <c r="G126" s="177"/>
      <c r="H126" s="177"/>
      <c r="I126" s="177"/>
      <c r="J126" s="177"/>
      <c r="K126" s="177"/>
      <c r="L126" s="177"/>
      <c r="M126" s="177"/>
      <c r="N126" s="177"/>
      <c r="O126" s="150"/>
      <c r="P126" s="150"/>
    </row>
    <row r="127" spans="1:17" ht="13.5" hidden="1" customHeight="1">
      <c r="A127" s="150"/>
      <c r="B127" s="150"/>
      <c r="C127" s="150"/>
      <c r="D127" s="150"/>
      <c r="E127" s="71"/>
      <c r="F127" s="216" t="s">
        <v>149</v>
      </c>
      <c r="G127" s="177"/>
      <c r="H127" s="177"/>
      <c r="I127" s="177"/>
      <c r="J127" s="177"/>
      <c r="K127" s="177"/>
      <c r="L127" s="177"/>
      <c r="M127" s="177"/>
      <c r="N127" s="177"/>
      <c r="O127" s="150"/>
      <c r="P127" s="150"/>
    </row>
    <row r="128" spans="1:17" ht="7.5" hidden="1" customHeight="1">
      <c r="A128" s="150"/>
      <c r="B128" s="150"/>
      <c r="C128" s="150"/>
      <c r="D128" s="150"/>
      <c r="E128" s="71"/>
      <c r="F128" s="146"/>
      <c r="G128" s="146"/>
      <c r="H128" s="146"/>
      <c r="I128" s="146"/>
      <c r="J128" s="146"/>
      <c r="K128" s="146"/>
      <c r="L128" s="146"/>
      <c r="M128" s="146"/>
      <c r="N128" s="146"/>
      <c r="O128" s="150"/>
      <c r="P128" s="150"/>
    </row>
    <row r="129" spans="1:17" ht="6.75" customHeight="1">
      <c r="A129" s="150"/>
      <c r="B129" s="150"/>
      <c r="C129" s="150"/>
      <c r="D129" s="150"/>
      <c r="E129" s="71"/>
      <c r="F129" s="146"/>
      <c r="G129" s="146"/>
      <c r="H129" s="146"/>
      <c r="I129" s="146"/>
      <c r="J129" s="146"/>
      <c r="K129" s="146"/>
      <c r="L129" s="146"/>
      <c r="M129" s="146"/>
      <c r="N129" s="146"/>
      <c r="O129" s="150"/>
      <c r="P129" s="150"/>
    </row>
    <row r="130" spans="1:17" ht="6.75" customHeight="1">
      <c r="A130" s="150"/>
      <c r="B130" s="150"/>
      <c r="C130" s="154"/>
      <c r="D130" s="154"/>
      <c r="E130" s="154"/>
      <c r="F130" s="154"/>
      <c r="G130" s="154"/>
      <c r="H130" s="154"/>
      <c r="I130" s="154"/>
      <c r="J130" s="154"/>
      <c r="K130" s="154"/>
      <c r="L130" s="154"/>
      <c r="M130" s="150"/>
      <c r="N130" s="150"/>
      <c r="O130" s="150"/>
      <c r="P130" s="150"/>
    </row>
    <row r="131" spans="1:17" ht="13.5" customHeight="1">
      <c r="A131" s="150"/>
      <c r="B131" s="150"/>
      <c r="C131" s="150"/>
      <c r="D131" s="150"/>
      <c r="E131" s="150"/>
      <c r="F131" s="150"/>
      <c r="G131" s="150"/>
      <c r="H131" s="150"/>
      <c r="I131" s="150"/>
      <c r="J131" s="150"/>
      <c r="K131" s="150"/>
      <c r="L131" s="150"/>
      <c r="M131" s="150"/>
      <c r="N131" s="150"/>
      <c r="O131" s="150"/>
      <c r="P131" s="150"/>
    </row>
    <row r="132" spans="1:17" ht="13.5" customHeight="1">
      <c r="A132" s="150"/>
      <c r="B132" s="211" t="s">
        <v>150</v>
      </c>
      <c r="C132" s="177"/>
      <c r="D132" s="177"/>
      <c r="E132" s="20" t="s">
        <v>120</v>
      </c>
      <c r="F132" s="216" t="s">
        <v>151</v>
      </c>
      <c r="G132" s="177"/>
      <c r="H132" s="177"/>
      <c r="I132" s="177"/>
      <c r="J132" s="177"/>
      <c r="K132" s="177"/>
      <c r="L132" s="177"/>
      <c r="M132" s="177"/>
      <c r="N132" s="177"/>
      <c r="O132" s="150"/>
      <c r="P132" s="150"/>
      <c r="Q132" s="82" t="str">
        <f>F132</f>
        <v>若　松　　潤</v>
      </c>
    </row>
    <row r="133" spans="1:17" ht="13.5" customHeight="1">
      <c r="A133" s="150"/>
      <c r="B133" s="150"/>
      <c r="C133" s="150"/>
      <c r="D133" s="150"/>
      <c r="E133" s="71"/>
      <c r="F133" s="216" t="s">
        <v>254</v>
      </c>
      <c r="G133" s="177"/>
      <c r="H133" s="177"/>
      <c r="I133" s="177"/>
      <c r="J133" s="177"/>
      <c r="K133" s="177"/>
      <c r="L133" s="177"/>
      <c r="M133" s="177"/>
      <c r="N133" s="177"/>
      <c r="O133" s="150"/>
      <c r="P133" s="150"/>
      <c r="Q133" s="82" t="s">
        <v>122</v>
      </c>
    </row>
    <row r="134" spans="1:17" ht="13.5" customHeight="1">
      <c r="A134" s="150"/>
      <c r="B134" s="150"/>
      <c r="C134" s="150"/>
      <c r="D134" s="150"/>
      <c r="E134" s="71"/>
      <c r="F134" s="216" t="s">
        <v>152</v>
      </c>
      <c r="G134" s="177"/>
      <c r="H134" s="177"/>
      <c r="I134" s="177"/>
      <c r="J134" s="177"/>
      <c r="K134" s="177"/>
      <c r="L134" s="177"/>
      <c r="M134" s="177"/>
      <c r="N134" s="177"/>
      <c r="O134" s="150"/>
      <c r="P134" s="150"/>
    </row>
    <row r="135" spans="1:17" ht="17.25" customHeight="1">
      <c r="A135" s="150"/>
      <c r="B135" s="150"/>
      <c r="C135" s="150"/>
      <c r="D135" s="150"/>
      <c r="E135" s="71"/>
      <c r="F135" s="220" t="s">
        <v>153</v>
      </c>
      <c r="G135" s="177"/>
      <c r="H135" s="177"/>
      <c r="I135" s="177"/>
      <c r="J135" s="177"/>
      <c r="K135" s="177"/>
      <c r="L135" s="177"/>
      <c r="M135" s="177"/>
      <c r="N135" s="177"/>
      <c r="O135" s="150"/>
      <c r="P135" s="150"/>
    </row>
    <row r="136" spans="1:17" ht="7.5" customHeight="1">
      <c r="A136" s="150"/>
      <c r="B136" s="150"/>
      <c r="C136" s="150"/>
      <c r="D136" s="150"/>
      <c r="E136" s="71"/>
      <c r="F136" s="83"/>
      <c r="G136" s="83"/>
      <c r="H136" s="83"/>
      <c r="I136" s="83"/>
      <c r="J136" s="83"/>
      <c r="K136" s="83"/>
      <c r="L136" s="83"/>
      <c r="M136" s="83"/>
      <c r="N136" s="83"/>
      <c r="O136" s="150"/>
      <c r="P136" s="150"/>
    </row>
    <row r="137" spans="1:17" ht="13.5" hidden="1" customHeight="1">
      <c r="A137" s="150"/>
      <c r="B137" s="150"/>
      <c r="C137" s="150"/>
      <c r="D137" s="150"/>
      <c r="E137" s="20" t="s">
        <v>125</v>
      </c>
      <c r="F137" s="216" t="s">
        <v>154</v>
      </c>
      <c r="G137" s="177"/>
      <c r="H137" s="177"/>
      <c r="I137" s="177"/>
      <c r="J137" s="177"/>
      <c r="K137" s="177"/>
      <c r="L137" s="177"/>
      <c r="M137" s="177"/>
      <c r="N137" s="177"/>
      <c r="O137" s="150"/>
      <c r="P137" s="150"/>
    </row>
    <row r="138" spans="1:17" ht="13.5" hidden="1" customHeight="1">
      <c r="A138" s="150"/>
      <c r="B138" s="150"/>
      <c r="C138" s="150"/>
      <c r="D138" s="150"/>
      <c r="E138" s="71"/>
      <c r="F138" s="216" t="s">
        <v>155</v>
      </c>
      <c r="G138" s="177"/>
      <c r="H138" s="177"/>
      <c r="I138" s="177"/>
      <c r="J138" s="177"/>
      <c r="K138" s="177"/>
      <c r="L138" s="177"/>
      <c r="M138" s="177"/>
      <c r="N138" s="177"/>
      <c r="O138" s="150"/>
      <c r="P138" s="150"/>
    </row>
    <row r="139" spans="1:17" ht="7.5" hidden="1" customHeight="1">
      <c r="A139" s="150"/>
      <c r="B139" s="150"/>
      <c r="C139" s="150"/>
      <c r="D139" s="150"/>
      <c r="E139" s="71"/>
      <c r="F139" s="146"/>
      <c r="G139" s="146"/>
      <c r="H139" s="146"/>
      <c r="I139" s="146"/>
      <c r="J139" s="146"/>
      <c r="K139" s="146"/>
      <c r="L139" s="146"/>
      <c r="M139" s="146"/>
      <c r="N139" s="146"/>
      <c r="O139" s="150"/>
      <c r="P139" s="150"/>
    </row>
    <row r="140" spans="1:17" ht="6.75" customHeight="1">
      <c r="A140" s="150"/>
      <c r="B140" s="152"/>
      <c r="C140" s="152"/>
      <c r="D140" s="152"/>
      <c r="E140" s="84"/>
      <c r="F140" s="85"/>
      <c r="G140" s="85"/>
      <c r="H140" s="85"/>
      <c r="I140" s="85"/>
      <c r="J140" s="85"/>
      <c r="K140" s="85"/>
      <c r="L140" s="85"/>
      <c r="M140" s="85"/>
      <c r="N140" s="85"/>
      <c r="O140" s="150"/>
      <c r="P140" s="150"/>
    </row>
    <row r="141" spans="1:17" ht="13.5" customHeight="1">
      <c r="A141" s="150"/>
      <c r="B141" s="152"/>
      <c r="C141" s="153"/>
      <c r="D141" s="153"/>
      <c r="E141" s="153"/>
      <c r="F141" s="153"/>
      <c r="G141" s="153"/>
      <c r="H141" s="153"/>
      <c r="I141" s="153"/>
      <c r="J141" s="153"/>
      <c r="K141" s="153"/>
      <c r="L141" s="153"/>
      <c r="M141" s="152"/>
      <c r="N141" s="152"/>
      <c r="O141" s="150"/>
      <c r="P141" s="150"/>
    </row>
    <row r="142" spans="1:17" ht="13.5" customHeight="1">
      <c r="A142" s="221" t="s">
        <v>156</v>
      </c>
      <c r="B142" s="177"/>
      <c r="C142" s="177"/>
      <c r="D142" s="177"/>
      <c r="E142" s="177"/>
      <c r="F142" s="177"/>
      <c r="G142" s="177"/>
      <c r="H142" s="177"/>
      <c r="I142" s="177"/>
      <c r="J142" s="177"/>
      <c r="K142" s="177"/>
      <c r="L142" s="177"/>
      <c r="M142" s="177"/>
      <c r="N142" s="177"/>
      <c r="O142" s="150"/>
      <c r="P142" s="150"/>
    </row>
    <row r="143" spans="1:17" ht="13.5" customHeight="1">
      <c r="A143" s="155"/>
      <c r="B143" s="155"/>
      <c r="C143" s="155"/>
      <c r="D143" s="155"/>
      <c r="E143" s="155"/>
      <c r="F143" s="155"/>
      <c r="G143" s="155"/>
      <c r="H143" s="155"/>
      <c r="I143" s="155"/>
      <c r="J143" s="155"/>
      <c r="K143" s="155"/>
      <c r="L143" s="155"/>
      <c r="M143" s="155"/>
      <c r="N143" s="155"/>
      <c r="O143" s="150"/>
      <c r="P143" s="150"/>
    </row>
    <row r="144" spans="1:17" ht="14.25" customHeight="1">
      <c r="A144" s="221" t="s">
        <v>157</v>
      </c>
      <c r="B144" s="177"/>
      <c r="C144" s="177"/>
      <c r="D144" s="177"/>
      <c r="E144" s="177"/>
      <c r="F144" s="177"/>
      <c r="G144" s="177"/>
      <c r="H144" s="177"/>
      <c r="I144" s="177"/>
      <c r="J144" s="177"/>
      <c r="K144" s="177"/>
      <c r="L144" s="177"/>
      <c r="M144" s="177"/>
      <c r="N144" s="177"/>
      <c r="O144" s="177"/>
      <c r="P144" s="177"/>
    </row>
    <row r="145" spans="1:17" ht="18" customHeight="1">
      <c r="A145" s="86"/>
      <c r="B145" s="86"/>
      <c r="C145" s="86"/>
      <c r="D145" s="86"/>
      <c r="E145" s="86"/>
      <c r="F145" s="86"/>
      <c r="G145" s="86"/>
      <c r="H145" s="86"/>
      <c r="I145" s="86"/>
      <c r="J145" s="86"/>
      <c r="K145" s="86"/>
      <c r="L145" s="86"/>
      <c r="M145" s="86"/>
      <c r="N145" s="86"/>
    </row>
    <row r="146" spans="1:17" ht="18" customHeight="1">
      <c r="E146" s="20" t="s">
        <v>120</v>
      </c>
      <c r="F146" s="216" t="s">
        <v>129</v>
      </c>
      <c r="G146" s="163"/>
      <c r="H146" s="163"/>
      <c r="I146" s="163"/>
      <c r="J146" s="163"/>
      <c r="K146" s="163"/>
      <c r="L146" s="163"/>
      <c r="M146" s="163"/>
      <c r="N146" s="163"/>
      <c r="Q146" s="82" t="s">
        <v>130</v>
      </c>
    </row>
    <row r="147" spans="1:17" ht="18" customHeight="1">
      <c r="E147" s="20"/>
      <c r="F147" s="216" t="s">
        <v>158</v>
      </c>
      <c r="G147" s="163"/>
      <c r="H147" s="163"/>
      <c r="I147" s="163"/>
      <c r="J147" s="163"/>
      <c r="K147" s="163"/>
      <c r="L147" s="163"/>
      <c r="M147" s="163"/>
      <c r="N147" s="163"/>
      <c r="O147" s="163"/>
      <c r="P147" s="163"/>
    </row>
    <row r="148" spans="1:17" ht="18" customHeight="1">
      <c r="E148" s="71"/>
      <c r="F148" s="223" t="s">
        <v>159</v>
      </c>
      <c r="G148" s="163"/>
      <c r="H148" s="163"/>
      <c r="I148" s="163"/>
      <c r="J148" s="163"/>
      <c r="K148" s="163"/>
      <c r="L148" s="163"/>
      <c r="M148" s="163"/>
      <c r="N148" s="163"/>
      <c r="Q148" s="82" t="s">
        <v>122</v>
      </c>
    </row>
    <row r="149" spans="1:17" ht="18" customHeight="1">
      <c r="B149" s="222" t="s">
        <v>160</v>
      </c>
      <c r="C149" s="163"/>
      <c r="D149" s="163"/>
      <c r="E149" s="71"/>
      <c r="F149" s="216" t="s">
        <v>161</v>
      </c>
      <c r="G149" s="163"/>
      <c r="H149" s="163"/>
      <c r="I149" s="163"/>
      <c r="J149" s="163"/>
      <c r="K149" s="163"/>
      <c r="L149" s="163"/>
      <c r="M149" s="163"/>
      <c r="N149" s="163"/>
    </row>
    <row r="150" spans="1:17" ht="18" customHeight="1">
      <c r="B150" s="163"/>
      <c r="C150" s="163"/>
      <c r="D150" s="163"/>
      <c r="E150" s="71"/>
      <c r="F150" s="220" t="s">
        <v>134</v>
      </c>
      <c r="G150" s="163"/>
      <c r="H150" s="163"/>
      <c r="I150" s="163"/>
      <c r="J150" s="163"/>
      <c r="K150" s="163"/>
      <c r="L150" s="163"/>
      <c r="M150" s="163"/>
      <c r="N150" s="163"/>
    </row>
    <row r="151" spans="1:17" ht="18" customHeight="1">
      <c r="E151" s="71"/>
      <c r="F151" s="83"/>
      <c r="G151" s="83"/>
      <c r="H151" s="83"/>
      <c r="I151" s="83"/>
      <c r="J151" s="83"/>
      <c r="K151" s="83"/>
      <c r="L151" s="83"/>
      <c r="M151" s="83"/>
      <c r="N151" s="83"/>
    </row>
    <row r="152" spans="1:17" ht="18" customHeight="1">
      <c r="E152" s="20" t="s">
        <v>125</v>
      </c>
      <c r="F152" s="216" t="s">
        <v>135</v>
      </c>
      <c r="G152" s="163"/>
      <c r="H152" s="163"/>
      <c r="I152" s="163"/>
      <c r="J152" s="163"/>
      <c r="K152" s="163"/>
      <c r="L152" s="163"/>
      <c r="M152" s="163"/>
      <c r="N152" s="163"/>
      <c r="O152" s="163"/>
      <c r="P152" s="163"/>
      <c r="Q152" s="82" t="s">
        <v>162</v>
      </c>
    </row>
    <row r="153" spans="1:17" ht="18" customHeight="1">
      <c r="E153" s="71"/>
      <c r="F153" s="216" t="s">
        <v>163</v>
      </c>
      <c r="G153" s="163"/>
      <c r="H153" s="163"/>
      <c r="I153" s="163"/>
      <c r="J153" s="163"/>
      <c r="K153" s="163"/>
      <c r="L153" s="163"/>
      <c r="M153" s="163"/>
      <c r="N153" s="163"/>
      <c r="O153" s="163"/>
      <c r="P153" s="163"/>
      <c r="Q153" s="82" t="s">
        <v>164</v>
      </c>
    </row>
    <row r="154" spans="1:17" ht="13.5" customHeight="1"/>
    <row r="155" spans="1:17" ht="13.5" customHeight="1"/>
    <row r="156" spans="1:17" ht="18" customHeight="1">
      <c r="B156" s="211" t="s">
        <v>165</v>
      </c>
      <c r="C156" s="177"/>
      <c r="D156" s="177"/>
      <c r="E156" s="20" t="s">
        <v>120</v>
      </c>
      <c r="F156" s="216" t="s">
        <v>166</v>
      </c>
      <c r="G156" s="177"/>
      <c r="H156" s="177"/>
      <c r="I156" s="177"/>
      <c r="J156" s="177"/>
      <c r="K156" s="177"/>
      <c r="L156" s="177"/>
      <c r="M156" s="177"/>
      <c r="N156" s="177"/>
      <c r="O156" s="150"/>
      <c r="P156" s="150"/>
    </row>
    <row r="157" spans="1:17" ht="18" customHeight="1">
      <c r="B157" s="150"/>
      <c r="C157" s="150"/>
      <c r="D157" s="150"/>
      <c r="E157" s="150"/>
      <c r="F157" s="223" t="s">
        <v>167</v>
      </c>
      <c r="G157" s="177"/>
      <c r="H157" s="177"/>
      <c r="I157" s="177"/>
      <c r="J157" s="177"/>
      <c r="K157" s="177"/>
      <c r="L157" s="177"/>
      <c r="M157" s="177"/>
      <c r="N157" s="177"/>
      <c r="O157" s="150"/>
      <c r="P157" s="150"/>
    </row>
    <row r="158" spans="1:17" ht="18" customHeight="1">
      <c r="B158" s="161" t="s">
        <v>168</v>
      </c>
      <c r="C158" s="161"/>
      <c r="D158" s="161"/>
      <c r="E158" s="161"/>
      <c r="F158" s="161"/>
      <c r="G158" s="161"/>
      <c r="H158" s="161"/>
      <c r="I158" s="161"/>
      <c r="J158" s="161"/>
      <c r="K158" s="161"/>
      <c r="L158" s="161"/>
      <c r="M158" s="161"/>
      <c r="N158" s="161"/>
      <c r="O158" s="161"/>
      <c r="P158" s="161"/>
    </row>
    <row r="159" spans="1:17" ht="13.5" customHeight="1"/>
    <row r="160" spans="1:17"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140">
    <mergeCell ref="F123:N123"/>
    <mergeCell ref="F124:N124"/>
    <mergeCell ref="F126:N126"/>
    <mergeCell ref="F127:N127"/>
    <mergeCell ref="B132:D132"/>
    <mergeCell ref="F132:N132"/>
    <mergeCell ref="A55:G55"/>
    <mergeCell ref="F110:N110"/>
    <mergeCell ref="F111:N111"/>
    <mergeCell ref="F112:N112"/>
    <mergeCell ref="F114:N114"/>
    <mergeCell ref="F115:N115"/>
    <mergeCell ref="B120:D120"/>
    <mergeCell ref="F120:N120"/>
    <mergeCell ref="F121:N121"/>
    <mergeCell ref="F122:N122"/>
    <mergeCell ref="B100:D100"/>
    <mergeCell ref="F100:N100"/>
    <mergeCell ref="B101:D101"/>
    <mergeCell ref="F101:N101"/>
    <mergeCell ref="F102:N102"/>
    <mergeCell ref="F104:N104"/>
    <mergeCell ref="F105:N105"/>
    <mergeCell ref="B109:D109"/>
    <mergeCell ref="F109:N109"/>
    <mergeCell ref="A85:P85"/>
    <mergeCell ref="B88:D88"/>
    <mergeCell ref="F88:N88"/>
    <mergeCell ref="F89:N89"/>
    <mergeCell ref="F90:N90"/>
    <mergeCell ref="F91:N91"/>
    <mergeCell ref="F93:N93"/>
    <mergeCell ref="F94:N94"/>
    <mergeCell ref="B99:D99"/>
    <mergeCell ref="F99:N99"/>
    <mergeCell ref="F135:N135"/>
    <mergeCell ref="F137:N137"/>
    <mergeCell ref="F138:N138"/>
    <mergeCell ref="A142:N142"/>
    <mergeCell ref="A144:P144"/>
    <mergeCell ref="B149:D150"/>
    <mergeCell ref="B156:D156"/>
    <mergeCell ref="F156:N156"/>
    <mergeCell ref="F157:N157"/>
    <mergeCell ref="F146:N146"/>
    <mergeCell ref="F147:P147"/>
    <mergeCell ref="F148:N148"/>
    <mergeCell ref="F149:N149"/>
    <mergeCell ref="F150:N150"/>
    <mergeCell ref="F152:P152"/>
    <mergeCell ref="F153:P153"/>
    <mergeCell ref="D72:H72"/>
    <mergeCell ref="J72:K72"/>
    <mergeCell ref="D73:H73"/>
    <mergeCell ref="J73:K73"/>
    <mergeCell ref="D74:H74"/>
    <mergeCell ref="J74:K74"/>
    <mergeCell ref="J75:K75"/>
    <mergeCell ref="F133:N133"/>
    <mergeCell ref="F134:N134"/>
    <mergeCell ref="D75:H75"/>
    <mergeCell ref="D76:H76"/>
    <mergeCell ref="J76:K76"/>
    <mergeCell ref="C77:D77"/>
    <mergeCell ref="E77:P77"/>
    <mergeCell ref="D78:P78"/>
    <mergeCell ref="C79:P79"/>
    <mergeCell ref="C80:G80"/>
    <mergeCell ref="H80:K80"/>
    <mergeCell ref="L80:M80"/>
    <mergeCell ref="D81:P81"/>
    <mergeCell ref="C82:P82"/>
    <mergeCell ref="C83:G83"/>
    <mergeCell ref="H83:P83"/>
    <mergeCell ref="A84:P84"/>
    <mergeCell ref="E65:P65"/>
    <mergeCell ref="C66:N66"/>
    <mergeCell ref="D67:N67"/>
    <mergeCell ref="A68:C68"/>
    <mergeCell ref="J71:K71"/>
    <mergeCell ref="M71:N71"/>
    <mergeCell ref="D68:H68"/>
    <mergeCell ref="J68:K68"/>
    <mergeCell ref="D69:H69"/>
    <mergeCell ref="J69:K69"/>
    <mergeCell ref="D70:H70"/>
    <mergeCell ref="J70:K70"/>
    <mergeCell ref="D71:H71"/>
    <mergeCell ref="D63:P63"/>
    <mergeCell ref="C64:D64"/>
    <mergeCell ref="E64:N64"/>
    <mergeCell ref="C32:N32"/>
    <mergeCell ref="A41:E41"/>
    <mergeCell ref="C42:E42"/>
    <mergeCell ref="N42:N43"/>
    <mergeCell ref="O42:P43"/>
    <mergeCell ref="D43:E43"/>
    <mergeCell ref="G43:H43"/>
    <mergeCell ref="F42:H42"/>
    <mergeCell ref="I42:M42"/>
    <mergeCell ref="C33:P33"/>
    <mergeCell ref="C35:P35"/>
    <mergeCell ref="C36:P36"/>
    <mergeCell ref="C37:P37"/>
    <mergeCell ref="C39:N39"/>
    <mergeCell ref="C40:P40"/>
    <mergeCell ref="B42:B43"/>
    <mergeCell ref="C28:P28"/>
    <mergeCell ref="C29:P29"/>
    <mergeCell ref="C30:N30"/>
    <mergeCell ref="C31:N31"/>
    <mergeCell ref="B54:P54"/>
    <mergeCell ref="I55:P61"/>
    <mergeCell ref="B56:B57"/>
    <mergeCell ref="C56:G56"/>
    <mergeCell ref="D57:E57"/>
    <mergeCell ref="B158:P158"/>
    <mergeCell ref="A1:N1"/>
    <mergeCell ref="A2:P2"/>
    <mergeCell ref="A3:N3"/>
    <mergeCell ref="A4:P4"/>
    <mergeCell ref="A5:P5"/>
    <mergeCell ref="A7:P7"/>
    <mergeCell ref="A10:P10"/>
    <mergeCell ref="C11:P11"/>
    <mergeCell ref="C12:P12"/>
    <mergeCell ref="C13:P13"/>
    <mergeCell ref="C14:N14"/>
    <mergeCell ref="C15:P15"/>
    <mergeCell ref="C17:P17"/>
    <mergeCell ref="A18:N18"/>
    <mergeCell ref="D22:N22"/>
    <mergeCell ref="C23:P23"/>
    <mergeCell ref="A20:P20"/>
    <mergeCell ref="C16:P16"/>
    <mergeCell ref="J43:K43"/>
    <mergeCell ref="D24:P24"/>
    <mergeCell ref="C25:P25"/>
    <mergeCell ref="A26:N26"/>
    <mergeCell ref="A27:E27"/>
  </mergeCells>
  <phoneticPr fontId="47"/>
  <printOptions horizontalCentered="1" verticalCentered="1"/>
  <pageMargins left="0.39370078740157483" right="0.39370078740157483" top="0.19685039370078741" bottom="0.19685039370078741" header="0" footer="0"/>
  <pageSetup paperSize="9" scale="89" orientation="portrait" r:id="rId1"/>
  <rowBreaks count="2" manualBreakCount="2">
    <brk id="28" max="15" man="1"/>
    <brk id="83" max="15" man="1"/>
  </rowBreaks>
  <colBreaks count="1" manualBreakCount="1">
    <brk id="16" max="1048575" man="1"/>
  </colBreaks>
  <drawing r:id="rId2"/>
  <legacyDrawing r:id="rId3"/>
  <oleObjects>
    <mc:AlternateContent xmlns:mc="http://schemas.openxmlformats.org/markup-compatibility/2006">
      <mc:Choice Requires="x14">
        <oleObject shapeId="1025" r:id="rId4">
          <objectPr defaultSize="0" autoPict="0" r:id="rId5">
            <anchor moveWithCells="1">
              <from>
                <xdr:col>13</xdr:col>
                <xdr:colOff>190500</xdr:colOff>
                <xdr:row>29</xdr:row>
                <xdr:rowOff>60960</xdr:rowOff>
              </from>
              <to>
                <xdr:col>15</xdr:col>
                <xdr:colOff>99060</xdr:colOff>
                <xdr:row>32</xdr:row>
                <xdr:rowOff>426720</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002"/>
  <sheetViews>
    <sheetView showGridLines="0" showRowColHeaders="0" showZeros="0" tabSelected="1" workbookViewId="0">
      <pane xSplit="16" topLeftCell="Q1" activePane="topRight" state="frozen"/>
      <selection pane="topRight" activeCell="AG6" sqref="AG6"/>
    </sheetView>
  </sheetViews>
  <sheetFormatPr defaultColWidth="14.44140625" defaultRowHeight="15" customHeight="1"/>
  <cols>
    <col min="1" max="1" width="5.6640625" customWidth="1"/>
    <col min="2" max="2" width="8.88671875" customWidth="1"/>
    <col min="3" max="3" width="7.109375" customWidth="1"/>
    <col min="4" max="4" width="3.88671875" customWidth="1"/>
    <col min="5" max="5" width="6.44140625" customWidth="1"/>
    <col min="6" max="6" width="7" customWidth="1"/>
    <col min="7" max="7" width="3.88671875" customWidth="1"/>
    <col min="8" max="8" width="7.109375" customWidth="1"/>
    <col min="9" max="9" width="7" customWidth="1"/>
    <col min="10" max="10" width="4.44140625" customWidth="1"/>
    <col min="11" max="11" width="7.109375" customWidth="1"/>
    <col min="12" max="12" width="7" customWidth="1"/>
    <col min="13" max="13" width="6.6640625" customWidth="1"/>
    <col min="14" max="14" width="3.88671875" customWidth="1"/>
    <col min="15" max="15" width="5.44140625" customWidth="1"/>
    <col min="16" max="16" width="3.88671875" customWidth="1"/>
    <col min="17" max="17" width="9" customWidth="1"/>
    <col min="18" max="18" width="9.6640625" customWidth="1"/>
    <col min="19" max="19" width="2.88671875" hidden="1" customWidth="1"/>
    <col min="20" max="22" width="6.33203125" hidden="1" customWidth="1"/>
    <col min="23" max="23" width="13" hidden="1" customWidth="1"/>
    <col min="24" max="27" width="6.33203125" hidden="1" customWidth="1"/>
    <col min="28" max="28" width="15.109375" hidden="1" customWidth="1"/>
    <col min="29" max="30" width="6.33203125" hidden="1" customWidth="1"/>
    <col min="31" max="31" width="6.44140625" hidden="1" customWidth="1"/>
    <col min="32" max="32" width="9" hidden="1" customWidth="1"/>
  </cols>
  <sheetData>
    <row r="1" spans="1:32" ht="28.5" customHeight="1">
      <c r="A1" s="87"/>
      <c r="B1" s="87"/>
      <c r="C1" s="87"/>
      <c r="D1" s="226" t="s">
        <v>169</v>
      </c>
      <c r="E1" s="227"/>
      <c r="F1" s="227"/>
      <c r="G1" s="227"/>
      <c r="H1" s="227"/>
      <c r="I1" s="227"/>
      <c r="J1" s="227"/>
      <c r="K1" s="227"/>
      <c r="L1" s="227"/>
      <c r="M1" s="227"/>
      <c r="N1" s="227"/>
      <c r="O1" s="227"/>
      <c r="P1" s="228"/>
      <c r="S1" s="88"/>
      <c r="T1" s="88"/>
      <c r="U1" s="88"/>
      <c r="V1" s="88"/>
      <c r="W1" s="88"/>
      <c r="X1" s="88"/>
      <c r="Y1" s="88"/>
      <c r="Z1" s="88"/>
      <c r="AA1" s="88"/>
      <c r="AB1" s="88"/>
      <c r="AC1" s="88"/>
      <c r="AD1" s="88"/>
      <c r="AE1" s="88"/>
      <c r="AF1" s="88"/>
    </row>
    <row r="2" spans="1:32" ht="5.25" customHeight="1">
      <c r="A2" s="87"/>
      <c r="B2" s="87"/>
      <c r="C2" s="87"/>
      <c r="D2" s="87"/>
      <c r="E2" s="87"/>
      <c r="F2" s="87"/>
      <c r="G2" s="87"/>
      <c r="H2" s="87"/>
      <c r="I2" s="87"/>
      <c r="J2" s="87"/>
      <c r="K2" s="87"/>
      <c r="L2" s="87"/>
      <c r="M2" s="87"/>
      <c r="N2" s="87"/>
      <c r="O2" s="87"/>
      <c r="P2" s="87"/>
    </row>
    <row r="3" spans="1:32" ht="13.5" customHeight="1">
      <c r="A3" s="87"/>
      <c r="B3" s="87"/>
      <c r="C3" s="87"/>
      <c r="D3" s="87"/>
      <c r="E3" s="87"/>
      <c r="F3" s="87"/>
      <c r="G3" s="87"/>
      <c r="H3" s="87"/>
      <c r="I3" s="87"/>
      <c r="J3" s="87"/>
      <c r="K3" s="229" t="s">
        <v>170</v>
      </c>
      <c r="L3" s="228"/>
      <c r="M3" s="156"/>
      <c r="N3" s="89" t="s">
        <v>171</v>
      </c>
      <c r="O3" s="156"/>
      <c r="P3" s="89" t="s">
        <v>172</v>
      </c>
    </row>
    <row r="4" spans="1:32" ht="5.25" customHeight="1">
      <c r="A4" s="87"/>
      <c r="B4" s="87"/>
      <c r="C4" s="87"/>
      <c r="D4" s="87"/>
      <c r="E4" s="87"/>
      <c r="F4" s="87"/>
      <c r="G4" s="87"/>
      <c r="H4" s="87"/>
      <c r="I4" s="87"/>
      <c r="J4" s="87"/>
      <c r="K4" s="87"/>
      <c r="L4" s="87"/>
      <c r="M4" s="87"/>
      <c r="N4" s="87"/>
      <c r="O4" s="87"/>
      <c r="P4" s="87"/>
    </row>
    <row r="5" spans="1:32" ht="30">
      <c r="A5" s="230" t="s">
        <v>173</v>
      </c>
      <c r="B5" s="194"/>
      <c r="C5" s="231"/>
      <c r="D5" s="232"/>
      <c r="E5" s="233"/>
      <c r="F5" s="233"/>
      <c r="G5" s="233"/>
      <c r="H5" s="233"/>
      <c r="I5" s="233"/>
      <c r="J5" s="233"/>
      <c r="K5" s="233"/>
      <c r="L5" s="233"/>
      <c r="M5" s="233"/>
      <c r="N5" s="233"/>
      <c r="O5" s="233"/>
      <c r="P5" s="234"/>
    </row>
    <row r="6" spans="1:32" ht="30">
      <c r="A6" s="294" t="s">
        <v>174</v>
      </c>
      <c r="B6" s="174"/>
      <c r="C6" s="295"/>
      <c r="D6" s="235"/>
      <c r="E6" s="236"/>
      <c r="F6" s="236"/>
      <c r="G6" s="236"/>
      <c r="H6" s="236"/>
      <c r="I6" s="236"/>
      <c r="J6" s="237"/>
      <c r="K6" s="238" t="s">
        <v>175</v>
      </c>
      <c r="L6" s="182"/>
      <c r="M6" s="239"/>
      <c r="N6" s="236"/>
      <c r="O6" s="236"/>
      <c r="P6" s="240"/>
    </row>
    <row r="7" spans="1:32" ht="30">
      <c r="A7" s="296" t="s">
        <v>176</v>
      </c>
      <c r="B7" s="174"/>
      <c r="C7" s="295"/>
      <c r="D7" s="241"/>
      <c r="E7" s="236"/>
      <c r="F7" s="236"/>
      <c r="G7" s="236"/>
      <c r="H7" s="236"/>
      <c r="I7" s="236"/>
      <c r="J7" s="236"/>
      <c r="K7" s="236"/>
      <c r="L7" s="236"/>
      <c r="M7" s="236"/>
      <c r="N7" s="236"/>
      <c r="O7" s="236"/>
      <c r="P7" s="240"/>
      <c r="Q7" s="90"/>
    </row>
    <row r="8" spans="1:32" ht="16.2">
      <c r="A8" s="244" t="s">
        <v>177</v>
      </c>
      <c r="B8" s="245"/>
      <c r="C8" s="246"/>
      <c r="D8" s="242" t="str">
        <f>U24</f>
        <v>１種・社</v>
      </c>
      <c r="E8" s="243"/>
      <c r="F8" s="157"/>
      <c r="G8" s="242" t="str">
        <f>V24</f>
        <v>１種・大</v>
      </c>
      <c r="H8" s="243"/>
      <c r="I8" s="157"/>
      <c r="J8" s="242" t="str">
        <f>W24</f>
        <v>２種・高</v>
      </c>
      <c r="K8" s="243"/>
      <c r="L8" s="157"/>
      <c r="M8" s="265" t="s">
        <v>178</v>
      </c>
      <c r="N8" s="266"/>
      <c r="O8" s="272">
        <f>IF($M$6=D8,F8,IF($M$6=G8,I8,IF($M$6=J8,L8,IF($M$6=J9,L9,IF($M$6=D9,F9,IF($M$6=D10,F10+I10+L10+O10,IF($M$6=G10,I10+L10+O10,0)))))))+IF($M$6=J10,L10+O10,IF($M$6=M10,O10,IF($M$6=G9,I9,0)))</f>
        <v>0</v>
      </c>
      <c r="P8" s="273"/>
    </row>
    <row r="9" spans="1:32" ht="16.2">
      <c r="A9" s="247"/>
      <c r="B9" s="163"/>
      <c r="C9" s="248"/>
      <c r="D9" s="258" t="str">
        <f>Y24</f>
        <v>４種・小</v>
      </c>
      <c r="E9" s="259"/>
      <c r="F9" s="158"/>
      <c r="G9" s="258" t="str">
        <f>AD24</f>
        <v>シ ニ ア</v>
      </c>
      <c r="H9" s="259"/>
      <c r="I9" s="158"/>
      <c r="J9" s="258" t="str">
        <f>X24</f>
        <v>３種・中</v>
      </c>
      <c r="K9" s="259"/>
      <c r="L9" s="158"/>
      <c r="M9" s="201"/>
      <c r="N9" s="267"/>
      <c r="O9" s="274"/>
      <c r="P9" s="275"/>
    </row>
    <row r="10" spans="1:32" ht="16.2">
      <c r="A10" s="249"/>
      <c r="B10" s="250"/>
      <c r="C10" s="251"/>
      <c r="D10" s="276" t="str">
        <f>Z24</f>
        <v>女子一般</v>
      </c>
      <c r="E10" s="277"/>
      <c r="F10" s="159"/>
      <c r="G10" s="260" t="str">
        <f>AA24</f>
        <v>女子大学</v>
      </c>
      <c r="H10" s="261"/>
      <c r="I10" s="160"/>
      <c r="J10" s="278" t="str">
        <f>AB24</f>
        <v>女子高校</v>
      </c>
      <c r="K10" s="277"/>
      <c r="L10" s="159"/>
      <c r="M10" s="268" t="str">
        <f>AC24</f>
        <v>女子中学</v>
      </c>
      <c r="N10" s="261"/>
      <c r="O10" s="279"/>
      <c r="P10" s="280"/>
    </row>
    <row r="11" spans="1:32" ht="16.2">
      <c r="A11" s="282" t="s">
        <v>179</v>
      </c>
      <c r="B11" s="283"/>
      <c r="C11" s="284"/>
      <c r="D11" s="262"/>
      <c r="E11" s="263"/>
      <c r="F11" s="263"/>
      <c r="G11" s="263"/>
      <c r="H11" s="264"/>
      <c r="I11" s="312" t="s">
        <v>180</v>
      </c>
      <c r="J11" s="283"/>
      <c r="K11" s="284"/>
      <c r="L11" s="269"/>
      <c r="M11" s="263"/>
      <c r="N11" s="263"/>
      <c r="O11" s="263"/>
      <c r="P11" s="270"/>
      <c r="S11" s="271"/>
      <c r="T11" s="163"/>
      <c r="U11" s="163"/>
      <c r="V11" s="163"/>
      <c r="W11" s="163"/>
      <c r="X11" s="163"/>
      <c r="Y11" s="163"/>
      <c r="Z11" s="163"/>
      <c r="AA11" s="163"/>
      <c r="AB11" s="163"/>
      <c r="AC11" s="163"/>
      <c r="AD11" s="163"/>
    </row>
    <row r="12" spans="1:32" ht="13.5" customHeight="1">
      <c r="A12" s="297" t="s">
        <v>181</v>
      </c>
      <c r="B12" s="227"/>
      <c r="C12" s="227"/>
      <c r="D12" s="227"/>
      <c r="E12" s="227"/>
      <c r="F12" s="227"/>
      <c r="G12" s="227"/>
      <c r="H12" s="227"/>
      <c r="I12" s="227"/>
      <c r="J12" s="227"/>
      <c r="K12" s="227"/>
      <c r="L12" s="227"/>
      <c r="M12" s="227"/>
      <c r="N12" s="227"/>
      <c r="O12" s="227"/>
      <c r="P12" s="228"/>
      <c r="S12" s="91"/>
      <c r="T12" s="91"/>
      <c r="U12" s="91"/>
      <c r="V12" s="91"/>
      <c r="W12" s="91"/>
      <c r="X12" s="91"/>
      <c r="Y12" s="91"/>
      <c r="Z12" s="91"/>
      <c r="AA12" s="91"/>
      <c r="AB12" s="91"/>
      <c r="AC12" s="91"/>
      <c r="AD12" s="91"/>
    </row>
    <row r="13" spans="1:32" ht="18.75" customHeight="1">
      <c r="A13" s="298" t="s">
        <v>182</v>
      </c>
      <c r="B13" s="299"/>
      <c r="C13" s="299"/>
      <c r="D13" s="299"/>
      <c r="E13" s="299"/>
      <c r="F13" s="299"/>
      <c r="G13" s="299"/>
      <c r="H13" s="299"/>
      <c r="I13" s="299"/>
      <c r="J13" s="299"/>
      <c r="K13" s="299"/>
      <c r="L13" s="299"/>
      <c r="M13" s="299"/>
      <c r="N13" s="299"/>
      <c r="O13" s="299"/>
      <c r="P13" s="300"/>
      <c r="S13" s="92"/>
      <c r="T13" s="93"/>
      <c r="U13" s="94" t="str">
        <f>IF($M$6=登録について!$B$44,$M$6,"")</f>
        <v/>
      </c>
      <c r="V13" s="95" t="str">
        <f>IF($M$6=登録について!$B$45,$M$6,"")</f>
        <v/>
      </c>
      <c r="W13" s="95" t="str">
        <f>IF($M$6=登録について!$B$46,$M$6,"")</f>
        <v/>
      </c>
      <c r="X13" s="95" t="str">
        <f>IF($M$6=登録について!$B$47,$M$6,"")</f>
        <v/>
      </c>
      <c r="Y13" s="95" t="str">
        <f>IF($M$6=登録について!$B$48,$M$6,"")</f>
        <v/>
      </c>
      <c r="Z13" s="95" t="str">
        <f>IF($M$6=登録について!$B$49,$M$6,"")</f>
        <v/>
      </c>
      <c r="AA13" s="95" t="str">
        <f>IF($M$6=登録について!$B$50,$M$6,"")</f>
        <v/>
      </c>
      <c r="AB13" s="95" t="str">
        <f>IF($M$6=登録について!$B$51,$M$6,"")</f>
        <v/>
      </c>
      <c r="AC13" s="95" t="str">
        <f>IF($M$6=登録について!$B$52,$M$6,"")</f>
        <v/>
      </c>
      <c r="AD13" s="96" t="str">
        <f>IF($M$6=登録について!$B$53,$M$6,"")</f>
        <v/>
      </c>
      <c r="AE13" s="97" t="s">
        <v>178</v>
      </c>
    </row>
    <row r="14" spans="1:32" ht="15" customHeight="1">
      <c r="A14" s="285" t="s">
        <v>183</v>
      </c>
      <c r="B14" s="286" t="s">
        <v>184</v>
      </c>
      <c r="C14" s="287"/>
      <c r="D14" s="305"/>
      <c r="E14" s="306"/>
      <c r="F14" s="306"/>
      <c r="G14" s="306"/>
      <c r="H14" s="306"/>
      <c r="I14" s="306"/>
      <c r="J14" s="306"/>
      <c r="K14" s="287"/>
      <c r="L14" s="98" t="s">
        <v>185</v>
      </c>
      <c r="M14" s="301" t="str">
        <f>IF(O8=0,"",AE14)</f>
        <v/>
      </c>
      <c r="N14" s="302"/>
      <c r="O14" s="303" t="s">
        <v>186</v>
      </c>
      <c r="P14" s="304"/>
      <c r="S14" s="281" t="s">
        <v>183</v>
      </c>
      <c r="T14" s="99" t="s">
        <v>184</v>
      </c>
      <c r="U14" s="100" t="str">
        <f>IF(ISERROR(VLOOKUP(U13,登録について!$B$42:$N$53,2))=FALSE,VLOOKUP(U13,登録について!$B$42:$N$53,2,FALSE),"")</f>
        <v/>
      </c>
      <c r="V14" s="101" t="str">
        <f>IF(ISERROR(VLOOKUP(V13,登録について!$B$42:$N$53,2))=FALSE,VLOOKUP(V13,登録について!$B$42:$N$53,2,FALSE),"")</f>
        <v/>
      </c>
      <c r="W14" s="101" t="str">
        <f>IF(ISERROR(VLOOKUP(W13,登録について!$B$42:$N$53,2))=FALSE,VLOOKUP(W13,登録について!$B$42:$N$53,2,FALSE),"")</f>
        <v/>
      </c>
      <c r="X14" s="101" t="str">
        <f>IF(ISERROR(VLOOKUP(X13,登録について!$B$42:$N$53,2))=FALSE,VLOOKUP(X13,登録について!$B$42:$N$53,2,FALSE),"")</f>
        <v/>
      </c>
      <c r="Y14" s="101" t="str">
        <f>IF(ISERROR(VLOOKUP(Y13,登録について!$B$42:$N$53,2))=FALSE,VLOOKUP(Y13,登録について!$B$42:$N$53,2,FALSE),"")</f>
        <v/>
      </c>
      <c r="Z14" s="101" t="str">
        <f>IF(ISERROR(VLOOKUP(Z13,登録について!$B$42:$N$53,2))=FALSE,VLOOKUP(Z13,登録について!$B$42:$N$53,2,FALSE),"")</f>
        <v/>
      </c>
      <c r="AA14" s="101" t="str">
        <f>IF(ISERROR(VLOOKUP(AA13,登録について!$B$42:$N$53,2))=FALSE,VLOOKUP(AA13,登録について!$B$42:$N$53,2,FALSE),"")</f>
        <v/>
      </c>
      <c r="AB14" s="101" t="str">
        <f>IF(ISERROR(VLOOKUP(AB13,登録について!$B$42:$N$53,2))=FALSE,VLOOKUP(AB13,登録について!$B$42:$N$53,2,FALSE),"")</f>
        <v/>
      </c>
      <c r="AC14" s="101" t="str">
        <f>IF(ISERROR(VLOOKUP(AC13,登録について!$B$42:$N$53,2))=FALSE,VLOOKUP(AC13,登録について!$B$42:$N$53,2,FALSE),"")</f>
        <v/>
      </c>
      <c r="AD14" s="102" t="str">
        <f>IF(ISERROR(VLOOKUP(AD13,登録について!$B$42:$N$53,2))=FALSE,VLOOKUP(AD13,登録について!$B$42:$N$53,2,FALSE),"")</f>
        <v/>
      </c>
      <c r="AE14" s="103">
        <f t="shared" ref="AE14:AE23" si="0">SUM(U14:AD14)</f>
        <v>0</v>
      </c>
    </row>
    <row r="15" spans="1:32" ht="14.25" customHeight="1">
      <c r="A15" s="192"/>
      <c r="B15" s="276" t="s">
        <v>187</v>
      </c>
      <c r="C15" s="288"/>
      <c r="D15" s="104" t="s">
        <v>188</v>
      </c>
      <c r="E15" s="105" t="str">
        <f>IF(ISERROR(VLOOKUP($M$6,登録について!$B$42:$N$53,3))=FALSE,VLOOKUP($M$6,登録について!$B$42:$N$53,3,FALSE),"")</f>
        <v/>
      </c>
      <c r="F15" s="106" t="s">
        <v>186</v>
      </c>
      <c r="G15" s="106" t="s">
        <v>189</v>
      </c>
      <c r="H15" s="106" t="s">
        <v>188</v>
      </c>
      <c r="I15" s="107">
        <f>$O$8</f>
        <v>0</v>
      </c>
      <c r="J15" s="108" t="s">
        <v>190</v>
      </c>
      <c r="K15" s="109" t="s">
        <v>191</v>
      </c>
      <c r="L15" s="104" t="s">
        <v>192</v>
      </c>
      <c r="M15" s="254">
        <f>IF(O8=0,0,AE15)</f>
        <v>0</v>
      </c>
      <c r="N15" s="255"/>
      <c r="O15" s="256" t="s">
        <v>186</v>
      </c>
      <c r="P15" s="257"/>
      <c r="S15" s="253"/>
      <c r="T15" s="99" t="s">
        <v>187</v>
      </c>
      <c r="U15" s="110" t="str">
        <f>IF(ISERROR(VLOOKUP(U13,登録について!$B$42:$N$53,3))=FALSE,VLOOKUP(U13,登録について!$B$42:$N$53,3,FALSE)*F8,"")</f>
        <v/>
      </c>
      <c r="V15" s="101" t="str">
        <f>IF(ISERROR(VLOOKUP(V13,登録について!$B$42:$N$53,3))=FALSE,VLOOKUP(V13,登録について!$B$42:$N$53,3,FALSE)*I8,"")</f>
        <v/>
      </c>
      <c r="W15" s="101" t="str">
        <f>IF(ISERROR(VLOOKUP(W13,登録について!$B$42:$N$53,3))=FALSE,VLOOKUP(W13,登録について!$B$42:$N$53,3,FALSE)*L8,"")</f>
        <v/>
      </c>
      <c r="X15" s="101" t="str">
        <f>IF(ISERROR(VLOOKUP(X13,登録について!$B$42:$N$53,3))=FALSE,VLOOKUP(X13,登録について!$B$42:$N$53,3,FALSE)*L9,"")</f>
        <v/>
      </c>
      <c r="Y15" s="101" t="str">
        <f>IF(ISERROR(VLOOKUP(Y13,登録について!$B$42:$N$53,3))=FALSE,VLOOKUP(Y13,登録について!$B$42:$N$53,3,FALSE)*F9,"")</f>
        <v/>
      </c>
      <c r="Z15" s="101" t="str">
        <f>IF(ISERROR(VLOOKUP(Z13,登録について!$B$42:$N$53,3))=FALSE,VLOOKUP(Z13,登録について!$B$42:$N$53,3,FALSE)*$F$10,"")</f>
        <v/>
      </c>
      <c r="AA15" s="101" t="str">
        <f>IF(ISERROR(VLOOKUP(AA13,登録について!$B$42:$N$53,3))=FALSE,VLOOKUP(AA13,登録について!$B$42:$N$53,3,FALSE)*$I$10,IF($M$6=$D$10,VLOOKUP($G$10,登録について!$B$42:$N$53,3,FALSE)*$I$10,""))</f>
        <v/>
      </c>
      <c r="AB15" s="101" t="str">
        <f>IF(ISERROR(VLOOKUP(AB13,登録について!$B$42:$N$53,3))=FALSE,VLOOKUP(AB13,登録について!$B$42:$N$53,3,FALSE)*$L$10,IF($M$6=$D$10,VLOOKUP($J$10,登録について!$B$42:$N$53,3,FALSE)*$L$10,IF($M$6=$G$10,VLOOKUP($J$10,登録について!$B$42:$N$53,3,FALSE)*$L$10,"")))</f>
        <v/>
      </c>
      <c r="AC15" s="101" t="str">
        <f>IF(ISERROR(VLOOKUP(AC13,登録について!$B$42:$N$53,3))=FALSE,VLOOKUP(AC13,登録について!$B$42:$N$53,3,FALSE)*$O$10,IF($M$6=$D$10,VLOOKUP($M$10,登録について!$B$42:$N$53,3,FALSE)*$O$10,IF($M$6=$G$10,VLOOKUP($M$10,登録について!$B$42:$N$53,3,FALSE)*$O$10,IF($M$6=$J$10,VLOOKUP($M$10,登録について!$B$42:$N$53,3,FALSE)*$O$10,""))))</f>
        <v/>
      </c>
      <c r="AD15" s="102" t="str">
        <f>IF(ISERROR(VLOOKUP(AD13,登録について!$B$42:$N$53,3))=FALSE,VLOOKUP(AD13,登録について!$B$42:$N$53,3,FALSE)*I9,"")</f>
        <v/>
      </c>
      <c r="AE15" s="111">
        <f t="shared" si="0"/>
        <v>0</v>
      </c>
    </row>
    <row r="16" spans="1:32" ht="14.25" customHeight="1">
      <c r="A16" s="289" t="s">
        <v>193</v>
      </c>
      <c r="B16" s="242" t="s">
        <v>184</v>
      </c>
      <c r="C16" s="291"/>
      <c r="D16" s="307"/>
      <c r="E16" s="308"/>
      <c r="F16" s="308"/>
      <c r="G16" s="308"/>
      <c r="H16" s="308"/>
      <c r="I16" s="308"/>
      <c r="J16" s="308"/>
      <c r="K16" s="291"/>
      <c r="L16" s="112" t="s">
        <v>194</v>
      </c>
      <c r="M16" s="309" t="str">
        <f>IF(O8=0,"",AE16)</f>
        <v/>
      </c>
      <c r="N16" s="243"/>
      <c r="O16" s="310" t="s">
        <v>186</v>
      </c>
      <c r="P16" s="311"/>
      <c r="S16" s="252" t="s">
        <v>193</v>
      </c>
      <c r="T16" s="99" t="s">
        <v>184</v>
      </c>
      <c r="U16" s="100" t="str">
        <f>IF(ISERROR(VLOOKUP(U13,登録について!$B$42:$N$53,5))=FALSE,VLOOKUP(U13,登録について!$B$42:$N$53,5,FALSE),"")</f>
        <v/>
      </c>
      <c r="V16" s="101" t="str">
        <f>IF(ISERROR(VLOOKUP(V13,登録について!$B$42:$N$53,5))=FALSE,VLOOKUP(V13,登録について!$B$42:$N$53,5,FALSE),"")</f>
        <v/>
      </c>
      <c r="W16" s="101" t="str">
        <f>IF(ISERROR(VLOOKUP(W13,登録について!$B$42:$N$53,5))=FALSE,VLOOKUP(W13,登録について!$B$42:$N$53,5,FALSE),"")</f>
        <v/>
      </c>
      <c r="X16" s="101" t="str">
        <f>IF(ISERROR(VLOOKUP(X13,登録について!$B$42:$N$53,5))=FALSE,VLOOKUP(X13,登録について!$B$42:$N$53,5,FALSE),"")</f>
        <v/>
      </c>
      <c r="Y16" s="101" t="str">
        <f>IF(ISERROR(VLOOKUP(Y13,登録について!$B$42:$N$53,5))=FALSE,VLOOKUP(Y13,登録について!$B$42:$N$53,5,FALSE),"")</f>
        <v/>
      </c>
      <c r="Z16" s="101" t="str">
        <f>IF(ISERROR(VLOOKUP(Z13,登録について!$B$42:$N$53,5))=FALSE,VLOOKUP(Z13,登録について!$B$42:$N$53,5,FALSE),"")</f>
        <v/>
      </c>
      <c r="AA16" s="101" t="str">
        <f>IF(ISERROR(VLOOKUP(AA13,登録について!$B$42:$N$53,5))=FALSE,VLOOKUP(AA13,登録について!$B$42:$N$53,5,FALSE),"")</f>
        <v/>
      </c>
      <c r="AB16" s="101" t="str">
        <f>IF(ISERROR(VLOOKUP(AB13,登録について!$B$42:$N$53,5))=FALSE,VLOOKUP(AB13,登録について!$B$42:$N$53,5,FALSE),"")</f>
        <v/>
      </c>
      <c r="AC16" s="101" t="str">
        <f>IF(ISERROR(VLOOKUP(AC13,登録について!$B$42:$N$53,5))=FALSE,VLOOKUP(AC13,登録について!$B$42:$N$53,5,FALSE),"")</f>
        <v/>
      </c>
      <c r="AD16" s="102" t="str">
        <f>IF(ISERROR(VLOOKUP(AD13,登録について!$B$42:$N$53,5))=FALSE,VLOOKUP(AD13,登録について!$B$42:$N$53,5,FALSE),"")</f>
        <v/>
      </c>
      <c r="AE16" s="103">
        <f t="shared" si="0"/>
        <v>0</v>
      </c>
    </row>
    <row r="17" spans="1:32" ht="13.5" customHeight="1">
      <c r="A17" s="290"/>
      <c r="B17" s="292" t="s">
        <v>187</v>
      </c>
      <c r="C17" s="293"/>
      <c r="D17" s="104" t="s">
        <v>188</v>
      </c>
      <c r="E17" s="105" t="str">
        <f>IF(ISERROR(VLOOKUP($M$6,登録について!$B$42:$N$53,6))=FALSE,VLOOKUP($M$6,登録について!$B$42:$N$53,6,FALSE),"")</f>
        <v/>
      </c>
      <c r="F17" s="106" t="s">
        <v>186</v>
      </c>
      <c r="G17" s="106" t="s">
        <v>189</v>
      </c>
      <c r="H17" s="106" t="s">
        <v>188</v>
      </c>
      <c r="I17" s="107">
        <f>$O$8</f>
        <v>0</v>
      </c>
      <c r="J17" s="108" t="s">
        <v>190</v>
      </c>
      <c r="K17" s="109" t="s">
        <v>191</v>
      </c>
      <c r="L17" s="104" t="s">
        <v>195</v>
      </c>
      <c r="M17" s="254" t="str">
        <f>IF(O8=0,"",AE17)</f>
        <v/>
      </c>
      <c r="N17" s="255"/>
      <c r="O17" s="256" t="s">
        <v>186</v>
      </c>
      <c r="P17" s="257"/>
      <c r="S17" s="253"/>
      <c r="T17" s="99" t="s">
        <v>187</v>
      </c>
      <c r="U17" s="110" t="str">
        <f>IF(ISERROR(VLOOKUP(U13,登録について!$B$42:$N$53,6))=FALSE,VLOOKUP(U13,登録について!$B$42:$N$53,6,FALSE)*F8,"")</f>
        <v/>
      </c>
      <c r="V17" s="101" t="str">
        <f>IF(ISERROR(VLOOKUP(V13,登録について!$B$42:$N$53,6))=FALSE,VLOOKUP(V13,登録について!$B$42:$N$53,6,FALSE)*I8,"")</f>
        <v/>
      </c>
      <c r="W17" s="101" t="str">
        <f>IF(ISERROR(VLOOKUP(W13,登録について!$B$42:$N$53,6))=FALSE,VLOOKUP(W13,登録について!$B$42:$N$53,6,FALSE)*L8,"")</f>
        <v/>
      </c>
      <c r="X17" s="101" t="str">
        <f>IF(ISERROR(VLOOKUP(X13,登録について!$B$42:$N$53,6))=FALSE,VLOOKUP(X13,登録について!$B$42:$N$53,6,FALSE)*L9,"")</f>
        <v/>
      </c>
      <c r="Y17" s="101" t="str">
        <f>IF(ISERROR(VLOOKUP(Y13,登録について!$B$42:$N$53,6))=FALSE,VLOOKUP(Y13,登録について!$B$42:$N$53,6,FALSE)*F9,"")</f>
        <v/>
      </c>
      <c r="Z17" s="101" t="str">
        <f>IF(ISERROR(VLOOKUP(Z13,登録について!$B$42:$N$53,6))=FALSE,VLOOKUP(Z13,登録について!$B$42:$N$53,6,FALSE)*$F$10,"")</f>
        <v/>
      </c>
      <c r="AA17" s="101" t="str">
        <f>IF(ISERROR(VLOOKUP(AA13,登録について!$B$42:$N$53,6))=FALSE,VLOOKUP(AA13,登録について!$B$42:$N$53,6,FALSE)*$I$10,IF($M$6=$D$10,VLOOKUP($G$10,登録について!$B$42:$N$53,6,FALSE)*$I$10,""))</f>
        <v/>
      </c>
      <c r="AB17" s="101" t="str">
        <f>IF(ISERROR(VLOOKUP(AB13,登録について!$B$42:$N$53,6))=FALSE,VLOOKUP(AB13,登録について!$B$42:$N$53,6,FALSE)*$L$10,IF($M$6=$D$10,VLOOKUP($J$10,登録について!$B$42:$N$53,6,FALSE)*$L$10,IF($M$6=$G$10,VLOOKUP($J$10,登録について!$B$42:$N$53,6,FALSE)*$L$10,"")))</f>
        <v/>
      </c>
      <c r="AC17" s="101" t="str">
        <f>IF(ISERROR(VLOOKUP(AC13,登録について!$B$42:$N$53,6))=FALSE,VLOOKUP(AC13,登録について!$B$42:$N$53,6,FALSE)*$O$10,IF($M$6=$D$10,VLOOKUP($M$10,登録について!$B$42:$N$53,6,FALSE)*$O$10,IF($M$6=$G$10,VLOOKUP($M$10,登録について!$B$42:$N$53,6,FALSE)*$O$10,IF($M$6=$J$10,VLOOKUP($M$10,登録について!$B$42:$N$53,6,FALSE)*$O$10,""))))</f>
        <v/>
      </c>
      <c r="AD17" s="102" t="str">
        <f>IF(ISERROR(VLOOKUP(AD13,登録について!$B$42:$N$53,6))=FALSE,VLOOKUP(AD13,登録について!$B$42:$N$53,6,FALSE)*I9,"")</f>
        <v/>
      </c>
      <c r="AE17" s="111">
        <f t="shared" si="0"/>
        <v>0</v>
      </c>
    </row>
    <row r="18" spans="1:32" ht="13.5" customHeight="1">
      <c r="A18" s="289" t="s">
        <v>196</v>
      </c>
      <c r="B18" s="242" t="s">
        <v>184</v>
      </c>
      <c r="C18" s="291"/>
      <c r="D18" s="307"/>
      <c r="E18" s="308"/>
      <c r="F18" s="308"/>
      <c r="G18" s="308"/>
      <c r="H18" s="308"/>
      <c r="I18" s="308"/>
      <c r="J18" s="308"/>
      <c r="K18" s="291"/>
      <c r="L18" s="112" t="s">
        <v>197</v>
      </c>
      <c r="M18" s="309" t="str">
        <f>IF(O8=0,"",AE18)</f>
        <v/>
      </c>
      <c r="N18" s="243"/>
      <c r="O18" s="310" t="s">
        <v>186</v>
      </c>
      <c r="P18" s="311"/>
      <c r="S18" s="396" t="s">
        <v>196</v>
      </c>
      <c r="T18" s="113" t="s">
        <v>184</v>
      </c>
      <c r="U18" s="114" t="str">
        <f>IF(ISERROR(VLOOKUP(U13,登録について!$B$42:$N$53,8))=FALSE,VLOOKUP(U13,登録について!$B$42:$N$53,8,FALSE),"")</f>
        <v/>
      </c>
      <c r="V18" s="115" t="str">
        <f>IF(ISERROR(VLOOKUP(V13,登録について!$B$42:$N$53,8))=FALSE,VLOOKUP(V13,登録について!$B$42:$N$53,8,FALSE),"")</f>
        <v/>
      </c>
      <c r="W18" s="115" t="str">
        <f>IF(ISERROR(VLOOKUP(W13,登録について!$B$42:$N$53,8))=FALSE,VLOOKUP(W13,登録について!$B$42:$N$53,8,FALSE),"")</f>
        <v/>
      </c>
      <c r="X18" s="115" t="str">
        <f>IF(ISERROR(VLOOKUP(X13,登録について!$B$42:$N$53,8))=FALSE,VLOOKUP(X13,登録について!$B$42:$N$53,8,FALSE),"")</f>
        <v/>
      </c>
      <c r="Y18" s="115" t="str">
        <f>IF(ISERROR(VLOOKUP(Y13,登録について!$B$42:$N$53,8))=FALSE,VLOOKUP(Y13,登録について!$B$42:$N$53,8,FALSE),"")</f>
        <v/>
      </c>
      <c r="Z18" s="115" t="str">
        <f>IF(ISERROR(VLOOKUP(Z13,登録について!$B$42:$N$53,8))=FALSE,VLOOKUP(Z13,登録について!$B$42:$N$53,8,FALSE),"")</f>
        <v/>
      </c>
      <c r="AA18" s="115" t="str">
        <f>IF(ISERROR(VLOOKUP(AA13,登録について!$B$42:$N$53,8))=FALSE,VLOOKUP(AA13,登録について!$B$42:$N$53,8,FALSE),"")</f>
        <v/>
      </c>
      <c r="AB18" s="115" t="str">
        <f>IF(ISERROR(VLOOKUP(AB13,登録について!$B$42:$N$53,8))=FALSE,VLOOKUP(AB13,登録について!$B$42:$N$53,8,FALSE),"")</f>
        <v/>
      </c>
      <c r="AC18" s="115" t="str">
        <f>IF(ISERROR(VLOOKUP(AC13,登録について!$B$42:$N$53,8))=FALSE,VLOOKUP(AC13,登録について!$B$42:$N$53,8,FALSE),"")</f>
        <v/>
      </c>
      <c r="AD18" s="116" t="str">
        <f>IF(ISERROR(VLOOKUP(AD13,登録について!$B$42:$N$53,8))=FALSE,VLOOKUP(AD13,登録について!$B$42:$N$53,8,FALSE),"")</f>
        <v/>
      </c>
      <c r="AE18" s="103">
        <f t="shared" si="0"/>
        <v>0</v>
      </c>
    </row>
    <row r="19" spans="1:32" ht="13.5" customHeight="1">
      <c r="A19" s="363"/>
      <c r="B19" s="258" t="s">
        <v>187</v>
      </c>
      <c r="C19" s="330"/>
      <c r="D19" s="117" t="s">
        <v>188</v>
      </c>
      <c r="E19" s="118" t="str">
        <f>IF(ISERROR(VLOOKUP($M$6,登録について!$B$42:$N$53,9))=FALSE,VLOOKUP($M$6,登録について!$B$42:$N$53,9,FALSE),"")</f>
        <v/>
      </c>
      <c r="F19" s="119" t="s">
        <v>186</v>
      </c>
      <c r="G19" s="119" t="s">
        <v>189</v>
      </c>
      <c r="H19" s="119" t="s">
        <v>188</v>
      </c>
      <c r="I19" s="120">
        <f>$O$8</f>
        <v>0</v>
      </c>
      <c r="J19" s="121" t="s">
        <v>190</v>
      </c>
      <c r="K19" s="122" t="s">
        <v>191</v>
      </c>
      <c r="L19" s="117" t="s">
        <v>198</v>
      </c>
      <c r="M19" s="331" t="str">
        <f>IF(O8=0,"",AE19)</f>
        <v/>
      </c>
      <c r="N19" s="259"/>
      <c r="O19" s="332" t="s">
        <v>186</v>
      </c>
      <c r="P19" s="333"/>
      <c r="S19" s="397"/>
      <c r="T19" s="99" t="s">
        <v>187</v>
      </c>
      <c r="U19" s="110" t="str">
        <f>IF(ISERROR(VLOOKUP(U13,登録について!$B$42:$N$53,9))=FALSE,VLOOKUP(U13,登録について!$B$42:$N$53,9,FALSE)*F8,"")</f>
        <v/>
      </c>
      <c r="V19" s="101" t="str">
        <f>IF(ISERROR(VLOOKUP(V13,登録について!$B$42:$N$53,9))=FALSE,VLOOKUP(V13,登録について!$B$42:$N$53,9,FALSE)*I8,"")</f>
        <v/>
      </c>
      <c r="W19" s="101" t="str">
        <f>IF(ISERROR(VLOOKUP(W13,登録について!$B$42:$N$53,9))=FALSE,VLOOKUP(W13,登録について!$B$42:$N$53,9,FALSE)*L8,"")</f>
        <v/>
      </c>
      <c r="X19" s="101" t="str">
        <f>IF(ISERROR(VLOOKUP(X13,登録について!$B$42:$N$53,9))=FALSE,VLOOKUP(X13,登録について!$B$42:$N$53,9,FALSE)*L9,"")</f>
        <v/>
      </c>
      <c r="Y19" s="101" t="str">
        <f>IF(ISERROR(VLOOKUP(Y13,登録について!$B$42:$N$53,9))=FALSE,VLOOKUP(Y13,登録について!$B$42:$N$53,9,FALSE)*F9,"")</f>
        <v/>
      </c>
      <c r="Z19" s="101" t="str">
        <f>IF(ISERROR(VLOOKUP(Z13,登録について!$B$42:$N$53,9))=FALSE,VLOOKUP(Z13,登録について!$B$42:$N$53,9,FALSE)*$F$10,"")</f>
        <v/>
      </c>
      <c r="AA19" s="101" t="str">
        <f>IF(ISERROR(VLOOKUP(AA13,登録について!$B$42:$N$53,9))=FALSE,VLOOKUP(AA13,登録について!$B$42:$N$53,9,FALSE)*$I$10,IF($M$6=$D$10,VLOOKUP($G$10,登録について!$B$42:$N$53,9,FALSE)*$I$10,""))</f>
        <v/>
      </c>
      <c r="AB19" s="101" t="str">
        <f>IF(ISERROR(VLOOKUP(AB13,登録について!$B$42:$N$53,9))=FALSE,VLOOKUP(AB13,登録について!$B$42:$N$53,9,FALSE)*$L$10,IF($M$6=$D$10,VLOOKUP(J10,登録について!$B$42:$N$53,9,FALSE)*$L$10,IF($M$6=$G$10,VLOOKUP(J10,登録について!$B$42:$N$53,9,FALSE)*$L$10,"")))</f>
        <v/>
      </c>
      <c r="AC19" s="101" t="str">
        <f>IF(ISERROR(VLOOKUP(AC13,登録について!$B$42:$N$53,9))=FALSE,VLOOKUP(AC13,登録について!$B$42:$N$53,9,FALSE)*$O$10,IF($M$6=$D$10,VLOOKUP($M$10,登録について!$B$42:$N$53,9,FALSE)*$O$10,IF($M$6=$G$10,VLOOKUP($M$10,登録について!$B$42:$N$53,9,FALSE)*$O$10,IF($M$6=$J10,VLOOKUP($M$10,登録について!$B$42:$N$53,9,FALSE)*$O$10,""))))</f>
        <v/>
      </c>
      <c r="AD19" s="102" t="str">
        <f>IF(ISERROR(VLOOKUP(AD13,登録について!$B$44:$N$53,9))=FALSE,VLOOKUP(AD13,登録について!$B$44:$N$53,9,FALSE)*I9,"")</f>
        <v/>
      </c>
      <c r="AE19" s="111">
        <f t="shared" si="0"/>
        <v>0</v>
      </c>
    </row>
    <row r="20" spans="1:32" ht="13.5" customHeight="1">
      <c r="A20" s="363"/>
      <c r="B20" s="258" t="s">
        <v>199</v>
      </c>
      <c r="C20" s="330"/>
      <c r="D20" s="334"/>
      <c r="E20" s="210"/>
      <c r="F20" s="210"/>
      <c r="G20" s="210"/>
      <c r="H20" s="210"/>
      <c r="I20" s="210"/>
      <c r="J20" s="210"/>
      <c r="K20" s="330"/>
      <c r="L20" s="117" t="s">
        <v>200</v>
      </c>
      <c r="M20" s="331" t="str">
        <f>IF(O8=0,"",AE20)</f>
        <v/>
      </c>
      <c r="N20" s="259"/>
      <c r="O20" s="332" t="s">
        <v>186</v>
      </c>
      <c r="P20" s="333"/>
      <c r="S20" s="397"/>
      <c r="T20" s="99" t="s">
        <v>199</v>
      </c>
      <c r="U20" s="100" t="str">
        <f>IF(ISERROR(VLOOKUP(U13,登録について!$B$42:$N$53,11))=FALSE,VLOOKUP(U13,登録について!$B$42:$N$53,11,FALSE),"")</f>
        <v/>
      </c>
      <c r="V20" s="101" t="str">
        <f>IF(ISERROR(VLOOKUP(V13,登録について!$B$42:$N$53,11))=FALSE,VLOOKUP(V13,登録について!$B$42:$N$53,11,FALSE),"")</f>
        <v/>
      </c>
      <c r="W20" s="101" t="str">
        <f>IF(ISERROR(VLOOKUP(W13,登録について!$B$42:$N$53,11))=FALSE,VLOOKUP(W13,登録について!$B$42:$N$53,11,FALSE),"")</f>
        <v/>
      </c>
      <c r="X20" s="101" t="str">
        <f>IF(ISERROR(VLOOKUP(X13,登録について!$B$42:$N$53,11))=FALSE,VLOOKUP(X13,登録について!$B$42:$N$53,11,FALSE),"")</f>
        <v/>
      </c>
      <c r="Y20" s="101" t="str">
        <f>IF(ISERROR(VLOOKUP(Y13,登録について!$B$42:$N$53,11))=FALSE,VLOOKUP(Y13,登録について!$B$42:$N$53,11,FALSE),"")</f>
        <v/>
      </c>
      <c r="Z20" s="101" t="str">
        <f>IF(ISERROR(VLOOKUP(Z13,登録について!$B$42:$N$53,11))=FALSE,VLOOKUP(Z13,登録について!$B$42:$N$53,11,FALSE),"")</f>
        <v/>
      </c>
      <c r="AA20" s="101" t="str">
        <f>IF(ISERROR(VLOOKUP(AA13,登録について!$B$42:$N$53,11))=FALSE,VLOOKUP(AA13,登録について!$B$42:$N$53,11,FALSE),"")</f>
        <v/>
      </c>
      <c r="AB20" s="101" t="str">
        <f>IF(ISERROR(VLOOKUP(AB13,登録について!$B$42:$N$53,11))=FALSE,VLOOKUP(AB13,登録について!$B$42:$N$53,11,FALSE),"")</f>
        <v/>
      </c>
      <c r="AC20" s="101" t="str">
        <f>IF(ISERROR(VLOOKUP(AC13,登録について!$B$42:$N$53,11))=FALSE,VLOOKUP(AC13,登録について!$B$42:$N$53,11,FALSE),"")</f>
        <v/>
      </c>
      <c r="AD20" s="102" t="str">
        <f>IF(ISERROR(VLOOKUP(AD13,登録について!$B$42:$N$53,11))=FALSE,VLOOKUP(AD13,登録について!$B$42:$N$53,11,FALSE),"")</f>
        <v/>
      </c>
      <c r="AE20" s="103">
        <f t="shared" si="0"/>
        <v>0</v>
      </c>
    </row>
    <row r="21" spans="1:32" ht="13.5" customHeight="1">
      <c r="A21" s="192"/>
      <c r="B21" s="276" t="s">
        <v>201</v>
      </c>
      <c r="C21" s="288"/>
      <c r="D21" s="356"/>
      <c r="E21" s="357"/>
      <c r="F21" s="357"/>
      <c r="G21" s="357"/>
      <c r="H21" s="357"/>
      <c r="I21" s="357"/>
      <c r="J21" s="357"/>
      <c r="K21" s="288"/>
      <c r="L21" s="123" t="s">
        <v>202</v>
      </c>
      <c r="M21" s="358" t="str">
        <f>IF(O8=0,"",AE21)</f>
        <v/>
      </c>
      <c r="N21" s="277"/>
      <c r="O21" s="359" t="s">
        <v>186</v>
      </c>
      <c r="P21" s="360"/>
      <c r="S21" s="253"/>
      <c r="T21" s="99" t="s">
        <v>201</v>
      </c>
      <c r="U21" s="100" t="str">
        <f>IF(ISERROR(VLOOKUP(U13,登録について!$B$42:$N$53,12))=FALSE,IF(LEN($D$11)&lt;9,VLOOKUP(U13,登録について!$B$42:$N$53,12,FALSE),0),"")</f>
        <v/>
      </c>
      <c r="V21" s="101" t="str">
        <f>IF(ISERROR(VLOOKUP(V13,登録について!$B$42:$N$53,12))=FALSE,IF(LEN($D$11)&lt;9,VLOOKUP(V13,登録について!$B$42:$N$53,12,FALSE),0),"")</f>
        <v/>
      </c>
      <c r="W21" s="101" t="str">
        <f>IF(ISERROR(VLOOKUP(W13,登録について!$B$42:$N$53,12))=FALSE,IF(LEN($D$11)&lt;9,VLOOKUP(W13,登録について!$B$42:$N$53,12,FALSE),0),"")</f>
        <v/>
      </c>
      <c r="X21" s="101" t="str">
        <f>IF(ISERROR(VLOOKUP(X13,登録について!$B$42:$N$53,12))=FALSE,IF(LEN($D$11)&lt;9,VLOOKUP(X13,登録について!$B$42:$N$53,12,FALSE),0),"")</f>
        <v/>
      </c>
      <c r="Y21" s="101" t="str">
        <f>IF(ISERROR(VLOOKUP(Y13,登録について!$B$42:$N$53,12))=FALSE,IF(LEN($D$11)&lt;9,VLOOKUP(Y13,登録について!$B$42:$N$53,12,FALSE),0),"")</f>
        <v/>
      </c>
      <c r="Z21" s="101" t="str">
        <f>IF(ISERROR(VLOOKUP(Z13,登録について!$B$42:$N$53,12))=FALSE,IF(LEN($D$11)&lt;9,VLOOKUP(Z13,登録について!$B$42:$N$53,12,FALSE),0),"")</f>
        <v/>
      </c>
      <c r="AA21" s="101" t="str">
        <f>IF(ISERROR(VLOOKUP(AA13,登録について!$B$42:$N$53,12))=FALSE,IF(LEN($D$11)&lt;9,VLOOKUP(AA13,登録について!$B$42:$N$53,12,FALSE),0),"")</f>
        <v/>
      </c>
      <c r="AB21" s="101" t="str">
        <f>IF(ISERROR(VLOOKUP(AB13,登録について!$B$42:$N$53,12))=FALSE,IF(LEN($D$11)&lt;9,VLOOKUP(AB13,登録について!$B$42:$N$53,12,FALSE),0),"")</f>
        <v/>
      </c>
      <c r="AC21" s="101" t="str">
        <f>IF(ISERROR(VLOOKUP(AC13,登録について!$B$42:$N$53,12))=FALSE,IF(LEN($D$11)&lt;9,VLOOKUP(AC13,登録について!$B$42:$N$53,12,FALSE),0),"")</f>
        <v/>
      </c>
      <c r="AD21" s="102" t="str">
        <f>IF(ISERROR(VLOOKUP(AD13,登録について!$B$42:$N$53,12))=FALSE,IF(LEN($D$11)&lt;9,VLOOKUP(AD13,登録について!$B$42:$N$53,12,FALSE),0),"")</f>
        <v/>
      </c>
      <c r="AE21" s="103">
        <f t="shared" si="0"/>
        <v>0</v>
      </c>
    </row>
    <row r="22" spans="1:32" ht="13.5" customHeight="1">
      <c r="A22" s="407" t="s">
        <v>203</v>
      </c>
      <c r="B22" s="408"/>
      <c r="C22" s="409"/>
      <c r="D22" s="410" t="s">
        <v>204</v>
      </c>
      <c r="E22" s="408"/>
      <c r="F22" s="408"/>
      <c r="G22" s="408"/>
      <c r="H22" s="408"/>
      <c r="I22" s="408"/>
      <c r="J22" s="408"/>
      <c r="K22" s="409"/>
      <c r="L22" s="124" t="s">
        <v>205</v>
      </c>
      <c r="M22" s="398" t="str">
        <f>IF(O8=0,"",AE22)</f>
        <v/>
      </c>
      <c r="N22" s="399"/>
      <c r="O22" s="411" t="s">
        <v>186</v>
      </c>
      <c r="P22" s="412"/>
      <c r="S22" s="413" t="s">
        <v>206</v>
      </c>
      <c r="T22" s="414"/>
      <c r="U22" s="125" t="str">
        <f>IF(ISERROR(VLOOKUP(U13,登録について!$B$42:$N$53,13))=FALSE,登録について!$N44,"")</f>
        <v/>
      </c>
      <c r="V22" s="126" t="str">
        <f>IF(ISERROR(VLOOKUP(V13,登録について!$B$42:$N$53,13))=FALSE,登録について!$N45,"")</f>
        <v/>
      </c>
      <c r="W22" s="126" t="str">
        <f>IF(ISERROR(VLOOKUP(W13,登録について!$B$42:$N$53,13))=FALSE,登録について!$N46,"")</f>
        <v/>
      </c>
      <c r="X22" s="126" t="str">
        <f>IF(ISERROR(VLOOKUP(X13,登録について!$B$42:$N$53,13))=FALSE,登録について!$N47,"")</f>
        <v/>
      </c>
      <c r="Y22" s="126" t="str">
        <f>IF(ISERROR(VLOOKUP(Y13,登録について!$B$42:$N$53,13))=FALSE,登録について!$N48,"")</f>
        <v/>
      </c>
      <c r="Z22" s="126" t="str">
        <f>IF(ISERROR(VLOOKUP(Z13,登録について!$B$42:$N$53,13))=FALSE,登録について!$N49,"")</f>
        <v/>
      </c>
      <c r="AA22" s="126" t="str">
        <f>IF(ISERROR(VLOOKUP(AA13,登録について!$B$42:$N$53,13))=FALSE,登録について!$N50,"")</f>
        <v/>
      </c>
      <c r="AB22" s="126" t="str">
        <f>IF(ISERROR(VLOOKUP(AB13,登録について!$B$42:$N$53,13))=FALSE,登録について!$N51,"")</f>
        <v/>
      </c>
      <c r="AC22" s="126" t="str">
        <f>IF(ISERROR(VLOOKUP(AC13,登録について!$B$42:$N$53,13))=FALSE,登録について!$N52,"")</f>
        <v/>
      </c>
      <c r="AD22" s="127" t="str">
        <f>IF(ISERROR(VLOOKUP(AD13,登録について!$B$42:$N$53,13))=FALSE,登録について!$N53,"")</f>
        <v/>
      </c>
      <c r="AE22" s="128">
        <f t="shared" si="0"/>
        <v>0</v>
      </c>
    </row>
    <row r="23" spans="1:32" ht="13.5" customHeight="1">
      <c r="A23" s="415" t="s">
        <v>207</v>
      </c>
      <c r="B23" s="283"/>
      <c r="C23" s="416"/>
      <c r="D23" s="419" t="s">
        <v>208</v>
      </c>
      <c r="E23" s="283"/>
      <c r="F23" s="283"/>
      <c r="G23" s="283"/>
      <c r="H23" s="283"/>
      <c r="I23" s="283"/>
      <c r="J23" s="283"/>
      <c r="K23" s="416"/>
      <c r="L23" s="129" t="s">
        <v>209</v>
      </c>
      <c r="M23" s="398" t="str">
        <f>IF(O8=0,"",AE23)</f>
        <v/>
      </c>
      <c r="N23" s="399"/>
      <c r="O23" s="400" t="s">
        <v>186</v>
      </c>
      <c r="P23" s="401"/>
      <c r="S23" s="417" t="s">
        <v>210</v>
      </c>
      <c r="T23" s="418"/>
      <c r="U23" s="130" t="str">
        <f>IF(ISERROR(VLOOKUP(U13,登録について!$B$44:$P$53,14))=FALSE,登録について!$O44*F8,"")</f>
        <v/>
      </c>
      <c r="V23" s="130" t="str">
        <f>IF(ISERROR(VLOOKUP(V13,登録について!$B$44:$P$53,14))=FALSE,登録について!$O45*I8,"")</f>
        <v/>
      </c>
      <c r="W23" s="130" t="str">
        <f>IF(ISERROR(VLOOKUP(W13,登録について!$B$44:$P$53,14))=FALSE,登録について!$O46*L8,"")</f>
        <v/>
      </c>
      <c r="X23" s="130" t="str">
        <f>IF(ISERROR(VLOOKUP(X13,登録について!$B$44:$P$53,14))=FALSE,登録について!$O47*L9,"")</f>
        <v/>
      </c>
      <c r="Y23" s="130" t="str">
        <f>IF(ISERROR(VLOOKUP(Y13,登録について!$B$44:$P$53,14))=FALSE,登録について!$O48*F9,"")</f>
        <v/>
      </c>
      <c r="Z23" s="130" t="str">
        <f>IF(ISERROR(VLOOKUP(Z13,登録について!$B$44:$P$53,14))=FALSE,登録について!$O49*F10,"")</f>
        <v/>
      </c>
      <c r="AA23" s="130" t="str">
        <f>IF(ISERROR(VLOOKUP(AA13,登録について!$B$44:$P$53,14))=FALSE,登録について!$O50*I10,"")</f>
        <v/>
      </c>
      <c r="AB23" s="130" t="str">
        <f>IF(ISERROR(VLOOKUP(AB13,登録について!$B$44:$P$53,14))=FALSE,登録について!$O51*L10,"")</f>
        <v/>
      </c>
      <c r="AC23" s="130" t="str">
        <f>IF(ISERROR(VLOOKUP(AC13,登録について!$B$44:$P$53,14))=FALSE,登録について!$O52*O10,"")</f>
        <v/>
      </c>
      <c r="AD23" s="130" t="str">
        <f>IF(ISERROR(VLOOKUP(AD13,登録について!$B$44:$P$53,14))=FALSE,登録について!$O53*I9,"")</f>
        <v/>
      </c>
      <c r="AE23" s="111">
        <f t="shared" si="0"/>
        <v>0</v>
      </c>
    </row>
    <row r="24" spans="1:32" ht="13.5" customHeight="1">
      <c r="A24" s="420"/>
      <c r="B24" s="421"/>
      <c r="C24" s="421"/>
      <c r="D24" s="421"/>
      <c r="E24" s="421"/>
      <c r="F24" s="421"/>
      <c r="G24" s="421"/>
      <c r="H24" s="421"/>
      <c r="I24" s="421"/>
      <c r="J24" s="421"/>
      <c r="K24" s="422"/>
      <c r="L24" s="131" t="s">
        <v>211</v>
      </c>
      <c r="M24" s="402" t="str">
        <f>IF(O8=0,"",SUM(M14:M23))</f>
        <v/>
      </c>
      <c r="N24" s="403"/>
      <c r="O24" s="404" t="s">
        <v>212</v>
      </c>
      <c r="P24" s="405"/>
      <c r="S24" s="132"/>
      <c r="T24" s="132"/>
      <c r="U24" s="133" t="s">
        <v>67</v>
      </c>
      <c r="V24" s="133" t="s">
        <v>69</v>
      </c>
      <c r="W24" s="133" t="s">
        <v>70</v>
      </c>
      <c r="X24" s="133" t="s">
        <v>71</v>
      </c>
      <c r="Y24" s="133" t="s">
        <v>72</v>
      </c>
      <c r="Z24" s="133" t="s">
        <v>73</v>
      </c>
      <c r="AA24" s="133" t="s">
        <v>74</v>
      </c>
      <c r="AB24" s="133" t="s">
        <v>75</v>
      </c>
      <c r="AC24" s="133" t="s">
        <v>76</v>
      </c>
      <c r="AD24" s="133" t="s">
        <v>77</v>
      </c>
    </row>
    <row r="25" spans="1:32" ht="14.4">
      <c r="A25" s="134"/>
      <c r="B25" s="134"/>
      <c r="C25" s="134"/>
      <c r="D25" s="134"/>
      <c r="E25" s="134"/>
      <c r="F25" s="337" t="str">
        <f>IF(I25=0,"","団体登録費計")</f>
        <v/>
      </c>
      <c r="G25" s="338"/>
      <c r="H25" s="336"/>
      <c r="I25" s="339">
        <f>IF(O8=0,0,AE14+AE16+AE18+AE20+AE21+AE22)</f>
        <v>0</v>
      </c>
      <c r="J25" s="336"/>
      <c r="K25" s="335" t="str">
        <f>IF(M25=0,"","個人登録費計")</f>
        <v/>
      </c>
      <c r="L25" s="336"/>
      <c r="M25" s="339">
        <f>IF(O8=0,0,AE15+AE17+AE19+AE23)</f>
        <v>0</v>
      </c>
      <c r="N25" s="336"/>
      <c r="O25" s="406">
        <f>O8</f>
        <v>0</v>
      </c>
      <c r="P25" s="336"/>
      <c r="Q25" s="6"/>
      <c r="R25" s="6"/>
      <c r="S25" s="6"/>
      <c r="T25" s="135"/>
      <c r="U25" s="6">
        <f>登録について!O93</f>
        <v>0</v>
      </c>
      <c r="V25" s="6">
        <f>登録について!O104</f>
        <v>0</v>
      </c>
      <c r="W25" s="6">
        <f>登録について!O114</f>
        <v>0</v>
      </c>
      <c r="X25" s="6">
        <f>登録について!O126</f>
        <v>0</v>
      </c>
      <c r="Y25" s="6">
        <f>登録について!O137</f>
        <v>0</v>
      </c>
      <c r="Z25" s="6">
        <f>登録について!$O$104</f>
        <v>0</v>
      </c>
      <c r="AA25" s="6">
        <f>登録について!$O$104</f>
        <v>0</v>
      </c>
      <c r="AB25" s="6">
        <f>登録について!$O$104</f>
        <v>0</v>
      </c>
      <c r="AC25" s="6">
        <f>登録について!$O$104</f>
        <v>0</v>
      </c>
      <c r="AD25" s="6">
        <f>登録について!$O$104</f>
        <v>0</v>
      </c>
      <c r="AE25" s="135"/>
      <c r="AF25" s="6"/>
    </row>
    <row r="26" spans="1:32" ht="14.4">
      <c r="A26" s="134"/>
      <c r="B26" s="134"/>
      <c r="C26" s="134"/>
      <c r="D26" s="134"/>
      <c r="E26" s="134"/>
      <c r="F26" s="136"/>
      <c r="G26" s="136"/>
      <c r="H26" s="136"/>
      <c r="I26" s="137"/>
      <c r="J26" s="137"/>
      <c r="K26" s="138"/>
      <c r="L26" s="138"/>
      <c r="M26" s="137"/>
      <c r="N26" s="137"/>
      <c r="O26" s="139"/>
      <c r="P26" s="139"/>
      <c r="Q26" s="14"/>
      <c r="R26" s="14"/>
      <c r="T26" s="133"/>
      <c r="U26" s="82">
        <f>登録について!O94</f>
        <v>0</v>
      </c>
      <c r="V26" s="82">
        <f>登録について!O105</f>
        <v>0</v>
      </c>
      <c r="W26" s="82">
        <f>登録について!O115</f>
        <v>0</v>
      </c>
      <c r="X26" s="82">
        <f>登録について!O127</f>
        <v>0</v>
      </c>
      <c r="Y26" s="82">
        <f>登録について!O138</f>
        <v>0</v>
      </c>
      <c r="Z26" s="82">
        <f>登録について!$O$105</f>
        <v>0</v>
      </c>
      <c r="AA26" s="82">
        <f>登録について!$O$105</f>
        <v>0</v>
      </c>
      <c r="AB26" s="82">
        <f>登録について!$O$105</f>
        <v>0</v>
      </c>
      <c r="AC26" s="82">
        <f>登録について!$O$105</f>
        <v>0</v>
      </c>
      <c r="AD26" s="82">
        <f>登録について!$O$105</f>
        <v>0</v>
      </c>
      <c r="AF26" s="14"/>
    </row>
    <row r="27" spans="1:32" ht="14.4">
      <c r="A27" s="315" t="s">
        <v>213</v>
      </c>
      <c r="B27" s="316"/>
      <c r="C27" s="317"/>
      <c r="D27" s="318" t="s">
        <v>170</v>
      </c>
      <c r="E27" s="319"/>
      <c r="F27" s="319"/>
      <c r="G27" s="313"/>
      <c r="H27" s="314"/>
      <c r="I27" s="147" t="s">
        <v>214</v>
      </c>
      <c r="J27" s="313"/>
      <c r="K27" s="314"/>
      <c r="L27" s="147" t="s">
        <v>172</v>
      </c>
      <c r="M27" s="148"/>
      <c r="N27" s="148"/>
      <c r="O27" s="148"/>
      <c r="P27" s="149"/>
      <c r="Q27" s="14"/>
      <c r="R27" s="14"/>
      <c r="S27" s="14"/>
      <c r="T27" s="14"/>
      <c r="U27" s="82" t="str">
        <f>登録について!Q89</f>
        <v>メール</v>
      </c>
      <c r="V27" s="82" t="str">
        <f>登録について!Q100</f>
        <v>メール</v>
      </c>
      <c r="W27" s="82" t="str">
        <f>登録について!Q110</f>
        <v>メール</v>
      </c>
      <c r="X27" s="82" t="str">
        <f>登録について!Q121</f>
        <v>メール</v>
      </c>
      <c r="Y27" s="82" t="str">
        <f>登録について!Q133</f>
        <v>メール</v>
      </c>
      <c r="Z27" s="82" t="str">
        <f>登録について!$Q$100</f>
        <v>メール</v>
      </c>
      <c r="AA27" s="82" t="str">
        <f>登録について!$Q$100</f>
        <v>メール</v>
      </c>
      <c r="AB27" s="82" t="str">
        <f>登録について!$Q$100</f>
        <v>メール</v>
      </c>
      <c r="AC27" s="82" t="str">
        <f>登録について!$Q$100</f>
        <v>メール</v>
      </c>
      <c r="AD27" s="82" t="str">
        <f>登録について!$Q$100</f>
        <v>メール</v>
      </c>
      <c r="AF27" s="14"/>
    </row>
    <row r="28" spans="1:32" ht="14.4">
      <c r="A28" s="320" t="s">
        <v>215</v>
      </c>
      <c r="B28" s="321"/>
      <c r="C28" s="321"/>
      <c r="D28" s="322" t="s">
        <v>216</v>
      </c>
      <c r="E28" s="321"/>
      <c r="F28" s="323"/>
      <c r="G28" s="324" t="s">
        <v>217</v>
      </c>
      <c r="H28" s="321"/>
      <c r="I28" s="321"/>
      <c r="J28" s="321"/>
      <c r="K28" s="321"/>
      <c r="L28" s="321"/>
      <c r="M28" s="321"/>
      <c r="N28" s="321"/>
      <c r="O28" s="321"/>
      <c r="P28" s="325"/>
      <c r="S28" s="14"/>
      <c r="T28" s="14"/>
      <c r="U28" s="82">
        <f>登録について!O90</f>
        <v>0</v>
      </c>
      <c r="V28" s="82">
        <f>登録について!O101</f>
        <v>0</v>
      </c>
      <c r="W28" s="82">
        <f>登録について!O111</f>
        <v>0</v>
      </c>
      <c r="X28" s="82">
        <f>登録について!O122</f>
        <v>0</v>
      </c>
      <c r="Y28" s="82">
        <f>登録について!O134</f>
        <v>0</v>
      </c>
      <c r="Z28" s="82">
        <f>登録について!$O$101</f>
        <v>0</v>
      </c>
      <c r="AA28" s="82">
        <f>登録について!$O$101</f>
        <v>0</v>
      </c>
      <c r="AB28" s="82">
        <f>登録について!$O$101</f>
        <v>0</v>
      </c>
      <c r="AC28" s="82">
        <f>登録について!$O$101</f>
        <v>0</v>
      </c>
      <c r="AD28" s="82">
        <f>登録について!$O$101</f>
        <v>0</v>
      </c>
    </row>
    <row r="29" spans="1:32" ht="14.4">
      <c r="A29" s="326" t="s">
        <v>218</v>
      </c>
      <c r="B29" s="321"/>
      <c r="C29" s="323"/>
      <c r="D29" s="327" t="s">
        <v>219</v>
      </c>
      <c r="E29" s="328"/>
      <c r="F29" s="329"/>
      <c r="G29" s="392" t="s">
        <v>220</v>
      </c>
      <c r="H29" s="328"/>
      <c r="I29" s="328"/>
      <c r="J29" s="328"/>
      <c r="K29" s="328"/>
      <c r="L29" s="328"/>
      <c r="M29" s="393" t="s">
        <v>221</v>
      </c>
      <c r="N29" s="328"/>
      <c r="O29" s="328"/>
      <c r="P29" s="342"/>
      <c r="U29" s="82" t="str">
        <f>登録について!Q88</f>
        <v>高　野　翔　也</v>
      </c>
      <c r="V29" s="82" t="str">
        <f>登録について!Q99</f>
        <v>地区協会事務局</v>
      </c>
      <c r="W29" s="82" t="str">
        <f>登録について!Q109</f>
        <v>森　　信　博</v>
      </c>
      <c r="X29" s="82" t="str">
        <f>登録について!Q120</f>
        <v>則　末　俊　介</v>
      </c>
      <c r="Y29" s="82" t="str">
        <f>登録について!Q132</f>
        <v>若　松　　潤</v>
      </c>
      <c r="Z29" s="82" t="str">
        <f>登録について!$Q$99</f>
        <v>地区協会事務局</v>
      </c>
      <c r="AA29" s="82" t="str">
        <f>登録について!$Q$99</f>
        <v>地区協会事務局</v>
      </c>
      <c r="AB29" s="82" t="str">
        <f>登録について!$Q$99</f>
        <v>地区協会事務局</v>
      </c>
      <c r="AC29" s="82" t="str">
        <f>登録について!$Q$99</f>
        <v>地区協会事務局</v>
      </c>
      <c r="AD29" s="82" t="str">
        <f>登録について!$Q$99</f>
        <v>地区協会事務局</v>
      </c>
    </row>
    <row r="30" spans="1:32" ht="20.25" customHeight="1">
      <c r="A30" s="320" t="s">
        <v>222</v>
      </c>
      <c r="B30" s="321"/>
      <c r="C30" s="323"/>
      <c r="D30" s="327" t="s">
        <v>219</v>
      </c>
      <c r="E30" s="328"/>
      <c r="F30" s="329"/>
      <c r="G30" s="340" t="s">
        <v>223</v>
      </c>
      <c r="H30" s="328"/>
      <c r="I30" s="328"/>
      <c r="J30" s="328"/>
      <c r="K30" s="328"/>
      <c r="L30" s="328"/>
      <c r="M30" s="341" t="s">
        <v>224</v>
      </c>
      <c r="N30" s="328"/>
      <c r="O30" s="328"/>
      <c r="P30" s="342"/>
    </row>
    <row r="31" spans="1:32" ht="20.25" customHeight="1">
      <c r="A31" s="326" t="s">
        <v>106</v>
      </c>
      <c r="B31" s="321"/>
      <c r="C31" s="323"/>
      <c r="D31" s="327" t="s">
        <v>219</v>
      </c>
      <c r="E31" s="328"/>
      <c r="F31" s="329"/>
      <c r="G31" s="344" t="s">
        <v>225</v>
      </c>
      <c r="H31" s="328"/>
      <c r="I31" s="361" t="s">
        <v>226</v>
      </c>
      <c r="J31" s="328"/>
      <c r="K31" s="328"/>
      <c r="L31" s="328"/>
      <c r="M31" s="328"/>
      <c r="N31" s="362" t="s">
        <v>227</v>
      </c>
      <c r="O31" s="328"/>
      <c r="P31" s="342"/>
    </row>
    <row r="32" spans="1:32" ht="20.25" customHeight="1">
      <c r="A32" s="326" t="s">
        <v>228</v>
      </c>
      <c r="B32" s="321"/>
      <c r="C32" s="323"/>
      <c r="D32" s="327" t="s">
        <v>219</v>
      </c>
      <c r="E32" s="328"/>
      <c r="F32" s="329"/>
      <c r="G32" s="340" t="s">
        <v>223</v>
      </c>
      <c r="H32" s="328"/>
      <c r="I32" s="328"/>
      <c r="J32" s="328"/>
      <c r="K32" s="328"/>
      <c r="L32" s="328"/>
      <c r="M32" s="341" t="s">
        <v>224</v>
      </c>
      <c r="N32" s="328"/>
      <c r="O32" s="328"/>
      <c r="P32" s="342"/>
    </row>
    <row r="33" spans="1:16" ht="20.25" customHeight="1">
      <c r="A33" s="320" t="s">
        <v>229</v>
      </c>
      <c r="B33" s="375"/>
      <c r="C33" s="376"/>
      <c r="D33" s="327" t="s">
        <v>219</v>
      </c>
      <c r="E33" s="328"/>
      <c r="F33" s="329"/>
      <c r="G33" s="343" t="s">
        <v>220</v>
      </c>
      <c r="H33" s="328"/>
      <c r="I33" s="344" t="s">
        <v>230</v>
      </c>
      <c r="J33" s="328"/>
      <c r="K33" s="328"/>
      <c r="L33" s="328"/>
      <c r="M33" s="328"/>
      <c r="N33" s="328"/>
      <c r="O33" s="328"/>
      <c r="P33" s="342"/>
    </row>
    <row r="34" spans="1:16" ht="20.25" customHeight="1">
      <c r="A34" s="320" t="s">
        <v>231</v>
      </c>
      <c r="B34" s="375"/>
      <c r="C34" s="376"/>
      <c r="D34" s="327" t="s">
        <v>219</v>
      </c>
      <c r="E34" s="328"/>
      <c r="F34" s="329"/>
      <c r="G34" s="377" t="s">
        <v>220</v>
      </c>
      <c r="H34" s="328"/>
      <c r="I34" s="344" t="s">
        <v>230</v>
      </c>
      <c r="J34" s="328"/>
      <c r="K34" s="328"/>
      <c r="L34" s="328"/>
      <c r="M34" s="328"/>
      <c r="N34" s="328"/>
      <c r="O34" s="328"/>
      <c r="P34" s="342"/>
    </row>
    <row r="35" spans="1:16" ht="16.2">
      <c r="A35" s="345" t="s">
        <v>232</v>
      </c>
      <c r="B35" s="346"/>
      <c r="C35" s="347"/>
      <c r="D35" s="351" t="s">
        <v>219</v>
      </c>
      <c r="E35" s="352"/>
      <c r="F35" s="353"/>
      <c r="G35" s="378" t="s">
        <v>233</v>
      </c>
      <c r="H35" s="352"/>
      <c r="I35" s="352"/>
      <c r="J35" s="381" t="s">
        <v>224</v>
      </c>
      <c r="K35" s="352"/>
      <c r="L35" s="382" t="s">
        <v>234</v>
      </c>
      <c r="M35" s="352"/>
      <c r="N35" s="383" t="str">
        <f>IFERROR(J35*11000,"")</f>
        <v/>
      </c>
      <c r="O35" s="352"/>
      <c r="P35" s="384"/>
    </row>
    <row r="36" spans="1:16" ht="45" customHeight="1">
      <c r="A36" s="348"/>
      <c r="B36" s="349"/>
      <c r="C36" s="350"/>
      <c r="D36" s="354"/>
      <c r="E36" s="354"/>
      <c r="F36" s="355"/>
      <c r="G36" s="385" t="s">
        <v>241</v>
      </c>
      <c r="H36" s="354"/>
      <c r="I36" s="354"/>
      <c r="J36" s="354"/>
      <c r="K36" s="354"/>
      <c r="L36" s="354"/>
      <c r="M36" s="354"/>
      <c r="N36" s="354"/>
      <c r="O36" s="354"/>
      <c r="P36" s="386"/>
    </row>
    <row r="37" spans="1:16" ht="14.4">
      <c r="A37" s="345" t="s">
        <v>243</v>
      </c>
      <c r="B37" s="346"/>
      <c r="C37" s="347"/>
      <c r="D37" s="351" t="s">
        <v>219</v>
      </c>
      <c r="E37" s="352"/>
      <c r="F37" s="353"/>
      <c r="G37" s="387" t="s">
        <v>235</v>
      </c>
      <c r="H37" s="352"/>
      <c r="I37" s="352"/>
      <c r="J37" s="352"/>
      <c r="K37" s="352"/>
      <c r="L37" s="352"/>
      <c r="M37" s="352"/>
      <c r="N37" s="352"/>
      <c r="O37" s="352"/>
      <c r="P37" s="384"/>
    </row>
    <row r="38" spans="1:16" ht="45" customHeight="1">
      <c r="A38" s="348"/>
      <c r="B38" s="349"/>
      <c r="C38" s="350"/>
      <c r="D38" s="354"/>
      <c r="E38" s="354"/>
      <c r="F38" s="355"/>
      <c r="G38" s="388" t="s">
        <v>246</v>
      </c>
      <c r="H38" s="354"/>
      <c r="I38" s="354"/>
      <c r="J38" s="354"/>
      <c r="K38" s="354"/>
      <c r="L38" s="354"/>
      <c r="M38" s="354"/>
      <c r="N38" s="354"/>
      <c r="O38" s="354"/>
      <c r="P38" s="386"/>
    </row>
    <row r="39" spans="1:16" ht="14.4">
      <c r="A39" s="345" t="s">
        <v>244</v>
      </c>
      <c r="B39" s="346"/>
      <c r="C39" s="347"/>
      <c r="D39" s="351" t="s">
        <v>219</v>
      </c>
      <c r="E39" s="352"/>
      <c r="F39" s="353"/>
      <c r="G39" s="387" t="s">
        <v>235</v>
      </c>
      <c r="H39" s="394"/>
      <c r="I39" s="394"/>
      <c r="J39" s="394"/>
      <c r="K39" s="394"/>
      <c r="L39" s="394"/>
      <c r="M39" s="394"/>
      <c r="N39" s="394"/>
      <c r="O39" s="394"/>
      <c r="P39" s="395"/>
    </row>
    <row r="40" spans="1:16" ht="45" customHeight="1">
      <c r="A40" s="348"/>
      <c r="B40" s="349"/>
      <c r="C40" s="350"/>
      <c r="D40" s="354"/>
      <c r="E40" s="354"/>
      <c r="F40" s="355"/>
      <c r="G40" s="388" t="s">
        <v>247</v>
      </c>
      <c r="H40" s="354"/>
      <c r="I40" s="354"/>
      <c r="J40" s="354"/>
      <c r="K40" s="354"/>
      <c r="L40" s="354"/>
      <c r="M40" s="354"/>
      <c r="N40" s="354"/>
      <c r="O40" s="354"/>
      <c r="P40" s="386"/>
    </row>
    <row r="41" spans="1:16" ht="14.4">
      <c r="A41" s="364" t="s">
        <v>245</v>
      </c>
      <c r="B41" s="365"/>
      <c r="C41" s="366"/>
      <c r="D41" s="351" t="s">
        <v>219</v>
      </c>
      <c r="E41" s="352"/>
      <c r="F41" s="353"/>
      <c r="G41" s="389" t="s">
        <v>236</v>
      </c>
      <c r="H41" s="390"/>
      <c r="I41" s="390"/>
      <c r="J41" s="390"/>
      <c r="K41" s="390"/>
      <c r="L41" s="390"/>
      <c r="M41" s="390"/>
      <c r="N41" s="390"/>
      <c r="O41" s="390"/>
      <c r="P41" s="391"/>
    </row>
    <row r="42" spans="1:16" ht="54.75" customHeight="1">
      <c r="A42" s="367"/>
      <c r="B42" s="368"/>
      <c r="C42" s="369"/>
      <c r="D42" s="370"/>
      <c r="E42" s="370"/>
      <c r="F42" s="371"/>
      <c r="G42" s="379" t="s">
        <v>242</v>
      </c>
      <c r="H42" s="370"/>
      <c r="I42" s="370"/>
      <c r="J42" s="370"/>
      <c r="K42" s="370"/>
      <c r="L42" s="370"/>
      <c r="M42" s="370"/>
      <c r="N42" s="370"/>
      <c r="O42" s="370"/>
      <c r="P42" s="380"/>
    </row>
    <row r="43" spans="1:16" ht="12" customHeight="1">
      <c r="A43" s="140"/>
      <c r="B43" s="134"/>
      <c r="C43" s="134"/>
      <c r="D43" s="134"/>
      <c r="E43" s="134"/>
      <c r="F43" s="136"/>
      <c r="G43" s="136"/>
      <c r="H43" s="136"/>
      <c r="I43" s="137"/>
      <c r="J43" s="137"/>
      <c r="K43" s="138"/>
      <c r="L43" s="138"/>
      <c r="M43" s="137"/>
      <c r="N43" s="137"/>
      <c r="O43" s="139"/>
      <c r="P43" s="139"/>
    </row>
    <row r="44" spans="1:16" ht="20.25" customHeight="1">
      <c r="A44" s="141"/>
      <c r="B44" s="372" t="s">
        <v>237</v>
      </c>
      <c r="C44" s="373"/>
      <c r="D44" s="373"/>
      <c r="E44" s="255"/>
      <c r="F44" s="374" t="str">
        <f>IF(ISERROR(HLOOKUP(M6,U24:AD29,6))=FALSE,HLOOKUP(M6,U24:AD29,6,FALSE),"")</f>
        <v/>
      </c>
      <c r="G44" s="373"/>
      <c r="H44" s="255"/>
      <c r="I44" s="142" t="s">
        <v>238</v>
      </c>
      <c r="J44" s="372" t="str">
        <f>IF(ISERROR(HLOOKUP(M6,U24:AD29,4))=FALSE,HLOOKUP(M6,U24:AD29,4,FALSE),"")</f>
        <v/>
      </c>
      <c r="K44" s="373"/>
      <c r="L44" s="255"/>
      <c r="M44" s="372" t="s">
        <v>239</v>
      </c>
      <c r="N44" s="373"/>
      <c r="O44" s="373"/>
      <c r="P44" s="255"/>
    </row>
    <row r="45" spans="1:16" ht="20.25" customHeight="1">
      <c r="A45" s="143"/>
      <c r="B45" s="143"/>
      <c r="C45" s="143"/>
      <c r="D45" s="143"/>
      <c r="E45" s="143"/>
      <c r="F45" s="143"/>
      <c r="G45" s="143"/>
      <c r="H45" s="143"/>
      <c r="I45" s="143"/>
      <c r="J45" s="143"/>
      <c r="K45" s="143"/>
      <c r="L45" s="143"/>
      <c r="M45" s="143"/>
      <c r="N45" s="143"/>
      <c r="O45" s="143"/>
      <c r="P45" s="144" t="s">
        <v>240</v>
      </c>
    </row>
    <row r="46" spans="1:16" ht="20.25" customHeight="1">
      <c r="A46" s="87"/>
      <c r="B46" s="87"/>
      <c r="C46" s="87"/>
      <c r="D46" s="87"/>
      <c r="E46" s="87"/>
      <c r="F46" s="87"/>
      <c r="G46" s="87"/>
      <c r="H46" s="87"/>
      <c r="I46" s="87"/>
      <c r="J46" s="87"/>
      <c r="K46" s="87"/>
      <c r="L46" s="87"/>
      <c r="M46" s="87"/>
      <c r="N46" s="87"/>
      <c r="O46" s="87"/>
      <c r="P46" s="87"/>
    </row>
    <row r="47" spans="1:16" ht="20.25" customHeight="1"/>
    <row r="48" spans="1:16" ht="20.25" customHeight="1"/>
    <row r="49" spans="17:32" ht="20.25" customHeight="1"/>
    <row r="50" spans="17:32" ht="20.25" customHeight="1"/>
    <row r="51" spans="17:32" ht="20.25" customHeight="1"/>
    <row r="52" spans="17:32" ht="20.25" customHeight="1"/>
    <row r="53" spans="17:32" ht="20.25" customHeight="1"/>
    <row r="54" spans="17:32" ht="13.5" customHeight="1"/>
    <row r="55" spans="17:32" ht="13.5" customHeight="1"/>
    <row r="56" spans="17:32" ht="13.5" customHeight="1">
      <c r="Q56" s="145"/>
      <c r="R56" s="145"/>
      <c r="S56" s="145"/>
      <c r="T56" s="145"/>
      <c r="U56" s="145"/>
      <c r="V56" s="145"/>
      <c r="W56" s="145"/>
      <c r="X56" s="145"/>
      <c r="Y56" s="145"/>
      <c r="Z56" s="145"/>
      <c r="AA56" s="145"/>
      <c r="AB56" s="145"/>
      <c r="AC56" s="145"/>
      <c r="AD56" s="145"/>
      <c r="AE56" s="145"/>
      <c r="AF56" s="145"/>
    </row>
    <row r="57" spans="17:32" ht="13.5" customHeight="1"/>
    <row r="58" spans="17:32" ht="13.5" customHeight="1"/>
    <row r="59" spans="17:32" ht="13.5" customHeight="1"/>
    <row r="60" spans="17:32" ht="13.5" customHeight="1"/>
    <row r="61" spans="17:32" ht="13.5" customHeight="1"/>
    <row r="62" spans="17:32" ht="13.5" customHeight="1"/>
    <row r="63" spans="17:32" ht="13.5" customHeight="1"/>
    <row r="64" spans="17:32"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sheetData>
  <sheetProtection sheet="1" objects="1" scenarios="1"/>
  <mergeCells count="139">
    <mergeCell ref="A32:C32"/>
    <mergeCell ref="D32:F32"/>
    <mergeCell ref="G29:L29"/>
    <mergeCell ref="M29:P29"/>
    <mergeCell ref="A39:C40"/>
    <mergeCell ref="D39:F40"/>
    <mergeCell ref="G39:P39"/>
    <mergeCell ref="G40:P40"/>
    <mergeCell ref="S18:S21"/>
    <mergeCell ref="M23:N23"/>
    <mergeCell ref="O23:P23"/>
    <mergeCell ref="M24:N24"/>
    <mergeCell ref="O24:P24"/>
    <mergeCell ref="M25:N25"/>
    <mergeCell ref="O25:P25"/>
    <mergeCell ref="A22:C22"/>
    <mergeCell ref="D22:K22"/>
    <mergeCell ref="M22:N22"/>
    <mergeCell ref="O22:P22"/>
    <mergeCell ref="S22:T22"/>
    <mergeCell ref="A23:C23"/>
    <mergeCell ref="S23:T23"/>
    <mergeCell ref="D23:K23"/>
    <mergeCell ref="A24:K24"/>
    <mergeCell ref="A41:C42"/>
    <mergeCell ref="D41:F42"/>
    <mergeCell ref="B44:E44"/>
    <mergeCell ref="F44:H44"/>
    <mergeCell ref="A33:C33"/>
    <mergeCell ref="A34:C34"/>
    <mergeCell ref="D34:F34"/>
    <mergeCell ref="G34:H34"/>
    <mergeCell ref="A35:C36"/>
    <mergeCell ref="D35:F36"/>
    <mergeCell ref="G35:I35"/>
    <mergeCell ref="G42:P42"/>
    <mergeCell ref="J44:L44"/>
    <mergeCell ref="M44:P44"/>
    <mergeCell ref="J35:K35"/>
    <mergeCell ref="L35:M35"/>
    <mergeCell ref="N35:P35"/>
    <mergeCell ref="G36:P36"/>
    <mergeCell ref="G37:P37"/>
    <mergeCell ref="G38:P38"/>
    <mergeCell ref="G41:P41"/>
    <mergeCell ref="G32:L32"/>
    <mergeCell ref="M32:P32"/>
    <mergeCell ref="D33:F33"/>
    <mergeCell ref="G33:H33"/>
    <mergeCell ref="I33:P33"/>
    <mergeCell ref="I34:P34"/>
    <mergeCell ref="A37:C38"/>
    <mergeCell ref="D37:F38"/>
    <mergeCell ref="B21:C21"/>
    <mergeCell ref="D21:K21"/>
    <mergeCell ref="M21:N21"/>
    <mergeCell ref="O21:P21"/>
    <mergeCell ref="I31:M31"/>
    <mergeCell ref="N31:P31"/>
    <mergeCell ref="A30:C30"/>
    <mergeCell ref="D30:F30"/>
    <mergeCell ref="G30:L30"/>
    <mergeCell ref="M30:P30"/>
    <mergeCell ref="A31:C31"/>
    <mergeCell ref="D31:F31"/>
    <mergeCell ref="G31:H31"/>
    <mergeCell ref="A18:A21"/>
    <mergeCell ref="D18:K18"/>
    <mergeCell ref="G27:H27"/>
    <mergeCell ref="J27:K27"/>
    <mergeCell ref="A27:C27"/>
    <mergeCell ref="D27:F27"/>
    <mergeCell ref="A28:C28"/>
    <mergeCell ref="D28:F28"/>
    <mergeCell ref="G28:P28"/>
    <mergeCell ref="A29:C29"/>
    <mergeCell ref="D29:F29"/>
    <mergeCell ref="M18:N18"/>
    <mergeCell ref="O18:P18"/>
    <mergeCell ref="B18:C18"/>
    <mergeCell ref="B19:C19"/>
    <mergeCell ref="M19:N19"/>
    <mergeCell ref="O19:P19"/>
    <mergeCell ref="B20:C20"/>
    <mergeCell ref="D20:K20"/>
    <mergeCell ref="M20:N20"/>
    <mergeCell ref="O20:P20"/>
    <mergeCell ref="K25:L25"/>
    <mergeCell ref="F25:H25"/>
    <mergeCell ref="I25:J25"/>
    <mergeCell ref="A11:C11"/>
    <mergeCell ref="A14:A15"/>
    <mergeCell ref="B14:C14"/>
    <mergeCell ref="B15:C15"/>
    <mergeCell ref="A16:A17"/>
    <mergeCell ref="B16:C16"/>
    <mergeCell ref="B17:C17"/>
    <mergeCell ref="A6:C6"/>
    <mergeCell ref="A7:C7"/>
    <mergeCell ref="A12:P12"/>
    <mergeCell ref="A13:P13"/>
    <mergeCell ref="M14:N14"/>
    <mergeCell ref="O14:P14"/>
    <mergeCell ref="M15:N15"/>
    <mergeCell ref="O15:P15"/>
    <mergeCell ref="D14:K14"/>
    <mergeCell ref="D16:K16"/>
    <mergeCell ref="M16:N16"/>
    <mergeCell ref="O16:P16"/>
    <mergeCell ref="D9:E9"/>
    <mergeCell ref="J8:K8"/>
    <mergeCell ref="J9:K9"/>
    <mergeCell ref="I11:K11"/>
    <mergeCell ref="S16:S17"/>
    <mergeCell ref="M17:N17"/>
    <mergeCell ref="O17:P17"/>
    <mergeCell ref="G9:H9"/>
    <mergeCell ref="G10:H10"/>
    <mergeCell ref="D11:H11"/>
    <mergeCell ref="M8:N9"/>
    <mergeCell ref="M10:N10"/>
    <mergeCell ref="L11:P11"/>
    <mergeCell ref="S11:AD11"/>
    <mergeCell ref="G8:H8"/>
    <mergeCell ref="O8:P9"/>
    <mergeCell ref="D10:E10"/>
    <mergeCell ref="J10:K10"/>
    <mergeCell ref="O10:P10"/>
    <mergeCell ref="S14:S15"/>
    <mergeCell ref="D1:P1"/>
    <mergeCell ref="K3:L3"/>
    <mergeCell ref="A5:C5"/>
    <mergeCell ref="D5:P5"/>
    <mergeCell ref="D6:J6"/>
    <mergeCell ref="K6:L6"/>
    <mergeCell ref="M6:P6"/>
    <mergeCell ref="D7:P7"/>
    <mergeCell ref="D8:E8"/>
    <mergeCell ref="A8:C10"/>
  </mergeCells>
  <phoneticPr fontId="47"/>
  <conditionalFormatting sqref="D5">
    <cfRule type="expression" dxfId="20" priority="1" stopIfTrue="1">
      <formula>$D$5=""</formula>
    </cfRule>
  </conditionalFormatting>
  <conditionalFormatting sqref="D7">
    <cfRule type="expression" dxfId="19" priority="2" stopIfTrue="1">
      <formula>$D$7=""</formula>
    </cfRule>
  </conditionalFormatting>
  <conditionalFormatting sqref="D11:H11">
    <cfRule type="expression" dxfId="18" priority="3" stopIfTrue="1">
      <formula>$D$11=""</formula>
    </cfRule>
  </conditionalFormatting>
  <conditionalFormatting sqref="D6:J6">
    <cfRule type="expression" dxfId="17" priority="4" stopIfTrue="1">
      <formula>$D$6=""</formula>
    </cfRule>
  </conditionalFormatting>
  <conditionalFormatting sqref="F8:F10 I8:I10 L8:L10">
    <cfRule type="expression" dxfId="16" priority="7" stopIfTrue="1">
      <formula>F8&gt;0</formula>
    </cfRule>
  </conditionalFormatting>
  <conditionalFormatting sqref="G27:H27">
    <cfRule type="expression" dxfId="15" priority="5">
      <formula>$G$27=""</formula>
    </cfRule>
  </conditionalFormatting>
  <conditionalFormatting sqref="I8:I9 L8:L9 F8:F10">
    <cfRule type="expression" dxfId="14" priority="6" stopIfTrue="1">
      <formula>IF(D8=$M$6,1,2)=2</formula>
    </cfRule>
  </conditionalFormatting>
  <conditionalFormatting sqref="I10">
    <cfRule type="expression" dxfId="13" priority="9" stopIfTrue="1">
      <formula>IF($M$6=G10,1,IF($M$6=$D$10,1,2))=2</formula>
    </cfRule>
  </conditionalFormatting>
  <conditionalFormatting sqref="J27:K27">
    <cfRule type="expression" dxfId="12" priority="10">
      <formula>$G$27=""</formula>
    </cfRule>
  </conditionalFormatting>
  <conditionalFormatting sqref="L10">
    <cfRule type="expression" dxfId="11" priority="11" stopIfTrue="1">
      <formula>IF($M$6=J10,1,IF($M$6=$D$10,1,IF($M$6=$G$10,1,2)))=2</formula>
    </cfRule>
  </conditionalFormatting>
  <conditionalFormatting sqref="L11:P11">
    <cfRule type="expression" dxfId="10" priority="12" stopIfTrue="1">
      <formula>IF(D9=$M$6,1,IF(#REF!=$M$6,1,2))=2</formula>
    </cfRule>
    <cfRule type="expression" dxfId="9" priority="13" stopIfTrue="1">
      <formula>$L$11=""</formula>
    </cfRule>
  </conditionalFormatting>
  <conditionalFormatting sqref="M3">
    <cfRule type="expression" dxfId="8" priority="14" stopIfTrue="1">
      <formula>$M$3=""</formula>
    </cfRule>
  </conditionalFormatting>
  <conditionalFormatting sqref="M6">
    <cfRule type="expression" dxfId="7" priority="15" stopIfTrue="1">
      <formula>$M$6=""</formula>
    </cfRule>
  </conditionalFormatting>
  <conditionalFormatting sqref="M29:P29">
    <cfRule type="expression" dxfId="6" priority="16" stopIfTrue="1">
      <formula>$M$29="継続"</formula>
    </cfRule>
    <cfRule type="expression" dxfId="5" priority="17" stopIfTrue="1">
      <formula>$M$29="新規"</formula>
    </cfRule>
    <cfRule type="expression" dxfId="4" priority="18">
      <formula>$D$29="○"</formula>
    </cfRule>
  </conditionalFormatting>
  <conditionalFormatting sqref="O3">
    <cfRule type="expression" dxfId="3" priority="19" stopIfTrue="1">
      <formula>$O$3=""</formula>
    </cfRule>
  </conditionalFormatting>
  <conditionalFormatting sqref="O8">
    <cfRule type="cellIs" dxfId="2" priority="20" stopIfTrue="1" operator="lessThanOrEqual">
      <formula>0</formula>
    </cfRule>
  </conditionalFormatting>
  <conditionalFormatting sqref="O10">
    <cfRule type="expression" dxfId="1" priority="8" stopIfTrue="1">
      <formula>O10&gt;0</formula>
    </cfRule>
    <cfRule type="expression" dxfId="0" priority="21" stopIfTrue="1">
      <formula>IF($M$6=M10,1,IF($M$6=$D$10,1,IF($M$6=$G$10,1,IF($M$6=$J$10,1,2))))=2</formula>
    </cfRule>
  </conditionalFormatting>
  <dataValidations count="4">
    <dataValidation type="list" allowBlank="1" showErrorMessage="1" sqref="M29" xr:uid="{00000000-0002-0000-0100-000000000000}">
      <formula1>"継続,新規"</formula1>
    </dataValidation>
    <dataValidation type="list" allowBlank="1" showErrorMessage="1" sqref="D29:D35 D37 D41 D39" xr:uid="{00000000-0002-0000-0100-000001000000}">
      <formula1>"－,○"</formula1>
    </dataValidation>
    <dataValidation type="list" allowBlank="1" showErrorMessage="1" sqref="M6" xr:uid="{00000000-0002-0000-0100-000002000000}">
      <formula1>$U$24:$AD$24</formula1>
    </dataValidation>
    <dataValidation type="decimal" operator="greaterThan" allowBlank="1" showErrorMessage="1" sqref="M30 N31 M32 J35" xr:uid="{00000000-0002-0000-0100-000003000000}">
      <formula1>0</formula1>
    </dataValidation>
  </dataValidations>
  <printOptions horizontalCentered="1" verticalCentered="1"/>
  <pageMargins left="0.59055118110236227" right="0.39370078740157483" top="0.31496062992125984" bottom="0.39370078740157483" header="0" footer="0"/>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飛世 敬子</cp:lastModifiedBy>
  <cp:lastPrinted>2024-03-10T08:15:00Z</cp:lastPrinted>
  <dcterms:created xsi:type="dcterms:W3CDTF">2006-03-15T07:38:12Z</dcterms:created>
  <dcterms:modified xsi:type="dcterms:W3CDTF">2024-03-10T08:21:43Z</dcterms:modified>
</cp:coreProperties>
</file>